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5"/>
  <workbookPr codeName="ThisWorkbook"/>
  <mc:AlternateContent xmlns:mc="http://schemas.openxmlformats.org/markup-compatibility/2006">
    <mc:Choice Requires="x15">
      <x15ac:absPath xmlns:x15ac="http://schemas.microsoft.com/office/spreadsheetml/2010/11/ac" url="https://secth.sharepoint.com/sites/dept_cd/Shared Documents/sustainable finance/Thailand Taxonomy/ปรับปรุง website/Taxonomy-aligned bonds/"/>
    </mc:Choice>
  </mc:AlternateContent>
  <xr:revisionPtr revIDLastSave="0" documentId="8_{C4FE54C0-1C27-40A3-9508-8564C6D197D1}" xr6:coauthVersionLast="47" xr6:coauthVersionMax="47" xr10:uidLastSave="{00000000-0000-0000-0000-000000000000}"/>
  <workbookProtection workbookAlgorithmName="SHA-512" workbookHashValue="Jim9XBoTbsWGOyMaBxyYpcl0mO8NBXInjmNOGde19JCpPZxYwKBv8/ffw6hTnTjtRkQ7TnstAFJ3zhvzxNxc9w==" workbookSaltValue="vufM84AKKs9F8ZFNSV01SQ==" workbookSpinCount="100000" lockStructure="1"/>
  <bookViews>
    <workbookView xWindow="-110" yWindow="-110" windowWidth="19420" windowHeight="11500" xr2:uid="{00000000-000D-0000-FFFF-FFFF00000000}"/>
  </bookViews>
  <sheets>
    <sheet name="ไทย" sheetId="7" r:id="rId1"/>
    <sheet name="สรุปข้อมูล" sheetId="9" r:id="rId2"/>
    <sheet name="ENG" sheetId="2" r:id="rId3"/>
    <sheet name="Summary" sheetId="10" r:id="rId4"/>
    <sheet name="ข้อมูล" sheetId="5" state="hidden" r:id="rId5"/>
    <sheet name="Sheet1" sheetId="11" state="hidden" r:id="rId6"/>
  </sheets>
  <externalReferences>
    <externalReference r:id="rId7"/>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5" l="1"/>
  <c r="F4" i="5"/>
  <c r="F3" i="5"/>
  <c r="C3" i="5"/>
  <c r="E10" i="5"/>
  <c r="E11" i="5" s="1"/>
  <c r="D10" i="5"/>
  <c r="D11" i="5" s="1"/>
  <c r="D7" i="5" l="1"/>
  <c r="B5" i="5"/>
  <c r="B4" i="5"/>
  <c r="B3" i="5"/>
  <c r="G32" i="7" l="1"/>
  <c r="F32" i="7"/>
  <c r="S17" i="11" l="1"/>
  <c r="G40" i="11" l="1"/>
  <c r="F40" i="11"/>
  <c r="C42" i="11"/>
  <c r="D40" i="11"/>
  <c r="C40" i="11"/>
  <c r="E14" i="11"/>
  <c r="D14" i="11"/>
  <c r="D29" i="11"/>
  <c r="C29" i="11"/>
  <c r="D12" i="11"/>
  <c r="E12" i="11"/>
  <c r="P4" i="11" l="1" a="1"/>
  <c r="H4" i="11" a="1"/>
  <c r="E9" i="11" l="1"/>
  <c r="D9" i="11"/>
  <c r="C22" i="11"/>
  <c r="F42" i="11" s="1"/>
  <c r="C21" i="11"/>
  <c r="C25" i="11" s="1"/>
  <c r="T4" i="11" a="1"/>
  <c r="H4" i="11"/>
  <c r="M8" i="11"/>
  <c r="M5" i="11"/>
  <c r="M6" i="11"/>
  <c r="M9" i="11"/>
  <c r="I14" i="11"/>
  <c r="L14" i="11"/>
  <c r="M10" i="11"/>
  <c r="K14" i="11"/>
  <c r="J14" i="11"/>
  <c r="M12" i="11"/>
  <c r="M7" i="11"/>
  <c r="M11" i="11"/>
  <c r="S14" i="11"/>
  <c r="E8" i="11"/>
  <c r="E13" i="11" s="1"/>
  <c r="D8" i="11"/>
  <c r="D13" i="11" s="1"/>
  <c r="P4" i="11"/>
  <c r="Q14" i="11"/>
  <c r="R14" i="11"/>
  <c r="D15" i="11" l="1"/>
  <c r="C36" i="11"/>
  <c r="E15" i="11"/>
  <c r="D36" i="11"/>
  <c r="C26" i="11"/>
  <c r="C33" i="11" s="1"/>
  <c r="C32" i="11"/>
  <c r="M14" i="11"/>
  <c r="S15" i="11"/>
  <c r="W14" i="11"/>
  <c r="T4" i="11"/>
  <c r="V14" i="11"/>
  <c r="U14" i="11"/>
  <c r="D37" i="11" l="1"/>
  <c r="D30" i="11"/>
  <c r="C37" i="11"/>
  <c r="C30" i="11"/>
  <c r="W15" i="11"/>
  <c r="G32" i="2" l="1"/>
  <c r="B7" i="5" l="1"/>
  <c r="F32" i="2"/>
  <c r="D5" i="5" l="1"/>
  <c r="D4" i="5" s="1"/>
  <c r="E7" i="5"/>
  <c r="E5" i="5"/>
  <c r="E4" i="5" s="1"/>
  <c r="E3" i="5"/>
  <c r="D3" i="5"/>
  <c r="B8" i="5"/>
  <c r="B6" i="5" l="1"/>
  <c r="C5" i="5" l="1"/>
  <c r="C4"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Praewpim Ratanasuwongchai</author>
  </authors>
  <commentList>
    <comment ref="D10" authorId="0" shapeId="0" xr:uid="{B3C12ECD-670F-45E9-894F-81EA27568553}">
      <text>
        <r>
          <rPr>
            <b/>
            <sz val="9"/>
            <color indexed="81"/>
            <rFont val="Tahoma"/>
            <family val="2"/>
          </rPr>
          <t xml:space="preserve">Praewpim Ratanasuwongch
</t>
        </r>
        <r>
          <rPr>
            <sz val="9"/>
            <color indexed="81"/>
            <rFont val="Tahoma"/>
            <family val="2"/>
          </rPr>
          <t xml:space="preserve"> D/E 10 link จากไฟล์ esg bond ของกั๋ง G/N 13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<sst xmlns="http://schemas.openxmlformats.org/spreadsheetml/2006/main" count="299" uniqueCount="140">
  <si>
    <t>ลำดับ</t>
  </si>
  <si>
    <t>ชื่อผู้ออกตราสาร</t>
  </si>
  <si>
    <t>หมวดธุรกิจ</t>
  </si>
  <si>
    <t>ประเภทตราสาร</t>
  </si>
  <si>
    <t>วัตถุประสงค์การใช้เงิน</t>
  </si>
  <si>
    <t>ล้านบาท</t>
  </si>
  <si>
    <t>ล้านเหรียญสหรัฐ</t>
  </si>
  <si>
    <t>วันที่ออกตราสาร</t>
  </si>
  <si>
    <t>Taxonomy</t>
  </si>
  <si>
    <t>ข้อมูลเพิ่มเติม</t>
  </si>
  <si>
    <t>การไฟฟ้าส่วนภูมิภาค</t>
  </si>
  <si>
    <t xml:space="preserve"> พลังงานและสาธารณูปโภค</t>
  </si>
  <si>
    <t>ตราสารเพื่อความยั่งยืน
(Sustainability Bond)</t>
  </si>
  <si>
    <t>1. โครงการพัฒนาระบบไฟฟ้าแบบโครงข่ายไฟฟ้าขนาดเล็กมาก (Micro Grid) 
บนพื้นที่เกาะพะลวย จ.สุราษฎร์ธานี (คลพ.) จำนวน 80 ล้านบาท 
2. โครงการก่อสร้างสายเคเบิ้ลใต้น้ำไปยังเกาะเต่า จ.สุราษฎร์ธานี (คคต.) 
จำนวน 920 ล้านบาท</t>
  </si>
  <si>
    <t>ASEAN (Plus Standard)</t>
  </si>
  <si>
    <t>link</t>
  </si>
  <si>
    <t>บริษัท ทางด่วนและรถไฟฟ้ากรุงเทพ จำกัด
(มหาชน)</t>
  </si>
  <si>
    <t>ขนส่งและ
โลจิสติกส์</t>
  </si>
  <si>
    <t>เพื่อลงทุน และ/หรือ ทดแทนเงินลงทุนในโครงการขนส่งที่ใช้พลังงานสะอาด (Clean Transportation)</t>
  </si>
  <si>
    <t>ASEAN (Plus Standard) and Thailand</t>
  </si>
  <si>
    <t>ธนาคารซีไอเอ็มบี ไทยจำกัด (มหาชน)</t>
  </si>
  <si>
    <t>ธนาคาร</t>
  </si>
  <si>
    <t>ตราสารเพื่ออนุรักษ์สิ่งแวดล้อม
(Green Bond)</t>
  </si>
  <si>
    <t>เพื่อนับเป็นเงินกองทุนของผู้ออกตราสารและเพื่อเป็นแหล่งเงินทุนสำหรับการให้สินเชื่อโครงการหรือกิจการซึ่งเข้าเกณฑ์โครงการเพื่ออนุรักษ์สิ่งแวดล้อม (Eligible Green Projects) ของผู้ขอสินเชื่อ รวมถึงการชำระคืนเงินทุนที่ผู้ออกตราสารได้สำรองจ่ายไปเพื่อปล่อยกู้ และ/หรือ การลงทุน ที่ใช้ในโครงการเพื่ออนุรักษ์สิ่งแวดล้อม ดังนี้
- เพื่อเป็นเงินทุนในการลงทุนโครงการติดตั้ง Solar Rooftop
- เพื่อเป็นเงินทุนในการลงทุนโครงการผลิตไฟฟ้าด้วยพลังลม
- เพื่อเป็นทุนสนับสนุนโครงการพลังงานหมุนเวียนประเภทอื่นๆ
- เพื่อเป็นทุนสนับสนุนโครงการประหยัดพลังงานประเภทอื่นๆ</t>
  </si>
  <si>
    <t>Thailand</t>
  </si>
  <si>
    <t>บริษัท เสริมสร้าง 
พาวเวอร์ คอร์ปอเรชั่น จำกัด (มหาชน)</t>
  </si>
  <si>
    <t>1. [200 ล้านบาท] เพื่อชำระคืนหนี้หุ้นกู้บางส่วนของบริษัทที่จะครบกำหนดไถ่ถอน ได้แก่ หุ้นกู้ของบริษัท เสริมสร้าง พาวเวอร์ คอร์ปอเรชั่น จำกัด (มหาชน) ครั้งที่ 1/2565 ครบกำหนดไถ่ถอนปี พ.ศ. 2568 (SSP253A) ที่จะครบกำหนดไถ่ถอนในวันที่ 25 มีนาคม พ.ศ. 2568 มูลค่ารวม 1,500 ล้านบาท
2. [600 ล้านบาท] เพื่อลงทุนในโครงการโรงไฟฟ้าพลังงานแสงอาทิตย์พลังงานลม และ/หรือ เพื่อรองรับการขยายการลงทุนโครงการโรงไฟฟ้าพลังงานหมุนเวียน (Renewable Energy) อื่นๆ ของบริษัทฯ และบริษัทฯ ในเครือซึ่งลงทุนในโครงการเพื่ออนุรักษ์สิ่งแวดล้อมตามหลักเกณฑ์ Green Financing Framework</t>
  </si>
  <si>
    <t>เพื่อชำระคืนหนี้หุ้นกู้บางส่วนของบริษัทที่จะครบกำหนดไถ่ถอน ได้แก่ หุ้นกู้ของบริษัท เสริมสร้าง พาวเวอร์ คอร์ปอเรชั่น จำกัด (มหาชน) ครั้งที่ 1/2565 ครบกำหนดไถ่ถอนปี พ.ศ. 2568 (SSP253A) ที่จะครบกำหนดไถ่ถอนในวันที่ 25 มีนาคม พ.ศ. 2568 มูลค่ารวม 1,500 ล้านบาท</t>
  </si>
  <si>
    <t>บริษัท ซีเค พาวเวอร์ จำกัด (มหาชน)</t>
  </si>
  <si>
    <t>1. [3,500-4,000 ล้านบาท] เพื่อลงทุนในโครงการที่เกี่ยวข้องกับพลังงานหมุนเวียน (Renewable Energy) โครงการไฟฟ้าพลังน้ำหลวงพระบางในสาธารณรัฐประชาธิปไตยประชาชนลาวที่อยู่ระหว่างการก่อสร้างของบริษัท
2. [1,000-1,500 ล้านบาท] เพื่อชำระคืนหนี้ตั๋วสัญญาใช้เงิน (P/N) จากสถาบันการเงินธนาคารกสิกรไทยจำกัด (มหาชน) ที่ไม่เป็นตัวกลางในการเสนอขายหลักทรัพย์โดยมีรายละเอียดเงินกู้ดังนี้
- มูลหนี้รวม 1,000 - 1,500 ล้านบาท
- อัตราดอกเบี้ยประมาณ 2.50% - 3.50%
- วันครบกำหนดชำระหนี้: ชำระหนี้ครั้งเดียวภายในเดือนธันวาคม ปี 2568 เงินจากตั๋วสัญญาใช้เงิน (P/N) ได้นำไปจ่ายชำระคืนหุ้นกู้ที่ครบกำหนดในปี 2567 โดยเงินจากหุ้นกู้ดังกล่าวมีวัตถุประสงค์เพื่อลงทุนในโครงการไฟฟ้าพลังน้ำไซยะบุรีในสาธารณรัฐประชาธิปไตยประชาชนลาว</t>
  </si>
  <si>
    <t>1. [1,970 ล้านบาท] เพื่อทดแทนกระแสเงินสดของบริษัทที่ได้ใช้เป็นเงินลงทุนไปในโครงการพลังงานหมุนเวียน (Renewable Energy) ได้แก่ โครงการไฟฟ้าพลังน้ำ หลวงพระบาง ในสาธารณรัฐประชาธิปไตยประชาชนลาวซึ่งอยู่ระหว่างการก่อสร้างของบริษัท
2. [3,030 ล้านบาท] เพื่อใช้เป็นเงินลงทุนในโครงการพลังงานหมุนเวียน (Renewable Energy) ได้แก่ โครงการไฟฟ้าพลังน้ำ หลวงพระบาง ในสาธารณรัฐประชาธิปไตยประชาชนลาวซึ่งอยู่ระหว่างการก่อสร้างของบริษัท</t>
  </si>
  <si>
    <t>บริษัท ไทยยูเนี่ยน กรุ๊ป
จำกัด (มหาชน)</t>
  </si>
  <si>
    <t>อาหารและเครื่องดื่ม</t>
  </si>
  <si>
    <t>เพื่อทดแทนเงินลงทุน หรือ ค่าใช้จ่ายเดิมในโครงการที่เกี่ยวข้องกับการจัดซื้อสัตว์น้ำที่ได้รับการรับรองมาตรฐานจาก Marine Stewardship Council (MSC) ซึ่งเป็นแหล่งประมงที่ดำเนินการตามหลักเกณฑ์ที่เข้มงวดด้านการจัดการทรัพยากรทางทะเลอย่างยั่งยืน ทั้งนี้ อยู่ภายใต้กรอบหลักเกณฑ์การระดมทุนเพื่ออนุรักษ์ทรัพยากรทางทะเลและสิ่งแวดล้อมของบริษัท ไทยยูเนี่ยน กรุ๊ป จำกัด (มหาชน) (Blue and Green Finance Framework)</t>
  </si>
  <si>
    <t>ASEAN (Foundation Framework) and Thailand</t>
  </si>
  <si>
    <t>บริษัท โรงแรมเซ็นทรัลพลาซา จำกัด 
(มหาชน)</t>
  </si>
  <si>
    <t>การท่องเที่ยวและสันทนาการ</t>
  </si>
  <si>
    <t>เพื่อใช้ลงทุน รวมถึงทดแทนเงินทุนที่บริษัทได้ใช้ไปในการลงทุนในโครงการที่เข้าเกณฑ์อนุรักษ์สิ่งแวดล้อมตาม Green Finance Framework ของบริษัท ดังต่อไปนี้
1. โครงการพลังงานหมุนเวียนประเภทพลังงานแสดงอาทิตย์ อาทิ โครงการติดตั้งเซลล์แสงอาทิตย์ (Solar Photovoltaic) และ โครงการติดตั้งระบบกักเก็บพลังงานแสงอาทิตย์ด้วยแบตเตอรี่ (BESS)
2. โครงการเพิ่มประสิทธิภาพการใช้พลังงานอาทิ การติดตั้งระบบจัดการพลังงานภายในอาคาร การติดตั้งและเปลี่ยนอุปกรณ์ทำความร้อนและอุปกรณ์ทำความเย็นที่มีประสิทธิภาพสูง เป็นต้น
3. โครงการเพื่อเพิ่มประสิทธิภาพการบำบัดน้ำเสียและการจัดการของเสีย</t>
  </si>
  <si>
    <t>ASEAN (Plus Standard &amp; Foundation Framework)</t>
  </si>
  <si>
    <t>บริษัท ทีพีไอ โพลีน เพาเวอร์ จำกัด 
(มหาชน)</t>
  </si>
  <si>
    <t>เพื่อลงทุนในโครงการโรงไฟฟ้าพลังงานแสงอาทิตย์ของบริษัทขนาด 61.226 เมกะวัตต์ (Solar farm) ที่จังหวัดสระบุรีเพื่อจำหน่ายไฟฟ้าให้โรงปูนซิเมนต์ทีพีไอและโรงงานในพื้นที่</t>
  </si>
  <si>
    <t>เพื่อทดแทนกระแสเงินสดจากการดำเนินงานของบริษัทที่ได้ลงทุนในโครงการสีเขียวซึ่งประกอบด้วยโรงไฟฟ้าเชื้อเพลิงขยะ (TG 7) และ (TG 8)</t>
  </si>
  <si>
    <t>บริษัท เซ็นทรัล รีเทล คอร์ปอเรชั่น จำกัด (มหาชน)</t>
  </si>
  <si>
    <t>พาณิชย์</t>
  </si>
  <si>
    <t>เพื่อทดแทนเงินลงทุน หรือค่าใช้จ่ายเดิมของบริษัทที่ได้ใช้ไปในการลงทุนในโครงการที่เกี่ยวข้องกับพลังงานหมุนเวียน (Renewable energy) ภายใต้กรอบหลักเกณฑ์การระดมทุนเพื่อความยั่งยืนของบริษัท เซ็นทรัล รีเทล คอร์ปอเรชั่น จำกัด (มหาชน) (Sustainable Finance Framework)</t>
  </si>
  <si>
    <t>บริษัท บี.กริม เพาเวอร์ จำกัด (มหาชน)</t>
  </si>
  <si>
    <t>พลังงานและสาธารณูปโภค</t>
  </si>
  <si>
    <t>เพื่อทดแทนเงินคงคลังของบริษัทที่ได้ใช้ไปในการลงทุนในโครงการพลังงานหมุนเวียน (Renewable Energy) ประเภทพลังงานลมนอกชายฝั่ง (Offshore Wind Farm) ในประเทศสาธารณรัฐเกาหลี (โครงการ Nakwol I)</t>
  </si>
  <si>
    <t>บริษัท แสนสิริ จำกัด (มหาชน)</t>
  </si>
  <si>
    <t>พัฒนาอสังหาริมทรัพย์</t>
  </si>
  <si>
    <t>เพื่อทดแทนเงินคงคลังของบริษัทที่ใช้ในการลงทุนเพื่อซื้อที่ดินสำหรับโครงการคอนโดมิเนียมในทำเลสารสิน ซึ่งสอดคล้องกับกรอบหลักเกณฑ์การระดมทุนเพื่ออนุรักษ์สิ่งแวดล้อม (Green Finance Framework)</t>
  </si>
  <si>
    <t>บริษัท ราช กรุ๊ป จำกัด (มหาชน)</t>
  </si>
  <si>
    <t>เพื่อทดแทนเงินลงทุนในโครงการที่เกี่ยวข้องกับพลังงานหมุนเวียน (Renewable Energy) ทั้งทางตรงและทางอ้อมโดยผู้ออกหุ้นกู้ และ/หรือ บริษัทในเครือ อาทิ โครงการโรงไฟฟ้าจากพลังงานลม (Wind Projects)</t>
  </si>
  <si>
    <t>Total</t>
  </si>
  <si>
    <t>หมายเหตุ: ข้อมูล ณ วันที่ 30 เมษายน 2569</t>
  </si>
  <si>
    <t>No.</t>
  </si>
  <si>
    <t>Name</t>
  </si>
  <si>
    <t>Sector</t>
  </si>
  <si>
    <t>ESG Theme</t>
  </si>
  <si>
    <t>Project</t>
  </si>
  <si>
    <t xml:space="preserve">THB million </t>
  </si>
  <si>
    <t>USD million</t>
  </si>
  <si>
    <t xml:space="preserve">Date of issuance </t>
  </si>
  <si>
    <t>Details</t>
  </si>
  <si>
    <t>Provincial Electricity Authority (PEA)</t>
  </si>
  <si>
    <t>Energy &amp; Utilities</t>
  </si>
  <si>
    <t>Sustainability Bond</t>
  </si>
  <si>
    <t>1. Development of a Microgrid Power System Project on Koh Paluai, Surat Thani Province (KLP), with a total investment of THB 80 million.
2. Submarine Power Cable Construction Project to Koh Tao, Surat Thani Province (KKT), with a total investment of THB 920 million.</t>
  </si>
  <si>
    <t>Bangkok Expressway and Metro Public Company Limited (BEM)</t>
  </si>
  <si>
    <t>Transportation &amp; Logistics</t>
  </si>
  <si>
    <t>For finance and/or refinancing of clean transportation projects.</t>
  </si>
  <si>
    <t>CIMB Thai Bank Public Company Limited (CIMB)</t>
  </si>
  <si>
    <t>Banking</t>
  </si>
  <si>
    <t>Green Bond</t>
  </si>
  <si>
    <t>The proceeds will be used to support the issuer’s capital base and to provide funding for project financing or businesses that qualify as Eligible Green Projects of borrowers, including the refinancing of funds that the issuer has advanced for lending and/or investments in environmental conservation projects, as follows:
- To finance investments in Solar Rooftop installation projects
- To finance investments in wind power generation projects
- To support other types of renewable energy projects
- To support other types of energy efficiency projects</t>
  </si>
  <si>
    <t>Sermsang Power Corporation Public Company Limited (SSP)</t>
  </si>
  <si>
    <t>1. [THB 200 million] To partially repay debentures of the Company that are approaching maturity, namely Sermsang Power Corporation Public Company Limited Debenture No. 1/2022, maturing in 2025 (SSP253A), which will mature on 25 March 2025, with a total value of THB 1,500 million.
2. [THB 600 million] To invest in solar and wind power plant projects and/or to support the expansion of investments in other renewable energy projects of the Company and its subsidiaries, which invest in environmental conservation projects in accordance with the Green Financing Framework.</t>
  </si>
  <si>
    <t>To partially repay the Company’s debentures approaching maturity, namely Debenture No. 1/2022 of Sermsang Power Corporation Public Company Limited, maturing in 2025 (SSP253A), with a maturity date of 25 March 2025, with a total value of THB 1,500 million.</t>
  </si>
  <si>
    <t>CK Power (CKP)</t>
  </si>
  <si>
    <t>1. [THB 3,500–4,000 million] To invest in renewable energy–related projects, including the Luang Prabang Hydropower Project in the Lao People’s Democratic Republic, which is currently under construction by the Company.
2. [THB 1,000–1,500 million] To repay promissory note (P/N) debt borrowed from Kasikornbank Public Company Limited, which is not acting as an underwriter. The details are as follows:
- Total amount: THB 1,000–1,500 million
- Interest rate: approximately 2.50%–3.50%
- Maturity: single repayment within December 2025. The proceeds from the promissory notes (P/N) were used to repay debentures maturing in 2024, where the proceeds from those debentures were used to invest in the Xayaburi Hydropower Project in the Lao People’s Democratic Republic.</t>
  </si>
  <si>
    <t>1. [THB 1,970 million] to refinance the company’s cash flow previously used for investment in a renewable energy project, namely the Luang Prabang hydropower project in the Lao People’s Democratic Republic, which is currently under construction by the company.
2. [THB 3,030 million] to be used as investment in a renewable energy project, namely the Luang Prabang hydropower project in the Lao People’s Democratic Republic, which is currently under construction by the company.</t>
  </si>
  <si>
    <t>Thai Union Group Public Company Limited (TU)</t>
  </si>
  <si>
    <t>Food &amp; Beverage</t>
  </si>
  <si>
    <t>To refinance existing investments or expenses related to the procurement of seafood certified by the Marine Stewardship Council (MSC), sourced from fisheries that operate under strict standards for sustainable marine resource management, in accordance with the Blue and Green Finance Framework of Thai Union Group Public Company Limited.</t>
  </si>
  <si>
    <t>Central Plaza Hotel Public Company Limited (CENTEL)</t>
  </si>
  <si>
    <t>Hospitality</t>
  </si>
  <si>
    <t>To be used for financing or refinancing existing projects that qualify as environmental conservation projects under the Company’s Green Finance Framework, including the following:
1. Renewable energy projects, particularly solar energy projects, such as solar photovoltaic (PV) installation projects and battery energy storage system (BESS) installation projects.
2. Energy efficiency improvement projects, such as the installation of building energy management systems, and the installation or replacement of high-efficiency heating and cooling equipment, among others.
3. Projects to improve wastewater treatment efficiency and waste management.</t>
  </si>
  <si>
    <t>TPI Polene Power Public Company Limited (TPIPP)</t>
  </si>
  <si>
    <t>To invest in the Company’s solar power plant project with a capacity of 61.226 megawatts (solar farm) in Saraburi Province, to supply electricity to TPI cement plants and other factories in the area.</t>
  </si>
  <si>
    <t>To refinance the company’s operating cash flow that has been used to invest in green projects, which consist of waste-to-energy power plants (TG 7) and (TG 8).</t>
  </si>
  <si>
    <t>Central Retail Corporation Public Company Limited (CRC)</t>
  </si>
  <si>
    <t>Retail</t>
  </si>
  <si>
    <t>To refinance the Company’s existing investments or expenses incurred in renewable energy–related projects, in accordance with the Sustainable Finance Framework of Central Retail Corporation Public Company Limited.</t>
  </si>
  <si>
    <t>B.Grimm Power Public Company Limited (BGRIM)</t>
  </si>
  <si>
    <t>For the purpose of replenishing the Company’s internal funds that were previously utilized for investment in a renewable energy project, specifically an offshore wind farm in the Republic of Korea (Nakwol I Project).</t>
  </si>
  <si>
    <t>Sansiri Public Ccompany Limited (SIRI)</t>
  </si>
  <si>
    <t>Property Development</t>
  </si>
  <si>
    <t>To refinance the company’s treasury funds used for the acquisition of land for a condominium project located in the Sarasin area, in line with the Green Finance Framework.</t>
  </si>
  <si>
    <t>Ratch Group Public Ccompany Limited (RATCH)</t>
  </si>
  <si>
    <t>To refinance investments in renewable energy projects, both directly and indirectly undertaken by the bond issuer and/or its subsidiaries, such as wind power generation projects.</t>
  </si>
  <si>
    <t xml:space="preserve">Note: 
</t>
  </si>
  <si>
    <t>- Please note that the English version is not official. It is a translated and summarised version of the original Thai document.</t>
  </si>
  <si>
    <t>- Information as of 30 April 2026</t>
  </si>
  <si>
    <t>- Link for more details – information available in Thai only</t>
  </si>
  <si>
    <t>Link กับข้อมูลใน sheet ไทย และเว้นให้เหลือ row ว่าง 1 row ก่อน total</t>
  </si>
  <si>
    <t>Count</t>
  </si>
  <si>
    <t>%</t>
  </si>
  <si>
    <t>THB million</t>
  </si>
  <si>
    <t>ASEAN</t>
  </si>
  <si>
    <t>Thailand &amp; ASEAN</t>
  </si>
  <si>
    <t>Company</t>
  </si>
  <si>
    <t>ESG theme bonds</t>
  </si>
  <si>
    <t>Taxonomy/ESG theme bonds</t>
  </si>
  <si>
    <t>จัดทำ</t>
  </si>
  <si>
    <t>update ถึงเดือน ม.ค. 2026</t>
  </si>
  <si>
    <t>Total Issuance (THB million)</t>
  </si>
  <si>
    <t>THB</t>
  </si>
  <si>
    <t>USD</t>
  </si>
  <si>
    <t>หน่วย ล้านบาท</t>
  </si>
  <si>
    <t>ปี</t>
  </si>
  <si>
    <t>Total bond issuance
(หุ้นกู้ระยะยาว)</t>
  </si>
  <si>
    <t>ไม่รวม SOE</t>
  </si>
  <si>
    <t>รวม SOE</t>
  </si>
  <si>
    <t>Taxonomy aligned</t>
  </si>
  <si>
    <t>ESG bond (corporate)</t>
  </si>
  <si>
    <t>ESG bond (corporate+SOE)</t>
  </si>
  <si>
    <t>สัดส่วนต่อ total bond issuance</t>
  </si>
  <si>
    <t>Taxo aligned/ไม่รวม SOE</t>
  </si>
  <si>
    <t>ESG bond (c)/ไม่รวม SOE</t>
  </si>
  <si>
    <t>Taxo aligend/รวม SOE</t>
  </si>
  <si>
    <t>ESG bond (c+s)/รวม SOE</t>
  </si>
  <si>
    <t>Accumulated 2018-2025</t>
  </si>
  <si>
    <t>สัดส่วน Accum ESG bond ต่อ Accum bond issuance</t>
  </si>
  <si>
    <t>Taxonomy aligned ต่อ bond issuance ทั้งหมด</t>
  </si>
  <si>
    <t>ESG bond (corporate+SOE) ต่อ bond issuance ทั้งหมด</t>
  </si>
  <si>
    <t>ESG bond (corporate+SOE) 2018-2025</t>
  </si>
  <si>
    <t>% ต่อ bond issuance 2018-2025</t>
  </si>
  <si>
    <t>ESG bond (corporate+SOE) (ล้านบาท)</t>
  </si>
  <si>
    <t>Bond issuance (ไม่รวม government) (ล้านบาท)</t>
  </si>
  <si>
    <t>Bond issuance (ไม่รวม government) 2018-2025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</si>
</sst>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0.00_-;\-* #,##0.00_-;_-* &quot;-&quot;??_-;_-@_-"/>
    <numFmt numFmtId="165" formatCode="0.0%"/>
    <numFmt numFmtId="166" formatCode="[$-107041E]d\ mmm\ yy;@"/>
    <numFmt numFmtId="167" formatCode="[$-14809]d\ mmm\ yyyy;@"/>
    <numFmt numFmtId="168" formatCode="_-* #,##0_-;\-* #,##0_-;_-* &quot;-&quot;??_-;_-@_-"/>
    <numFmt numFmtId="169" formatCode="_(* #,##0_);_(* \(#,##0\);_(* &quot;-&quot;??_);_(@_)"/>
    <numFmt numFmtId="170" formatCode="_-* #,##0.0_-;\-* #,##0.0_-;_-* &quot;-&quot;??_-;_-@_-"/>
  </numFmts>
  <fonts count="21">
    <font>
      <sz val="10"/>
      <color rgb="FF000000"/>
      <name val="Arial"/>
      <scheme val="minor"/>
    </font>
    <font>
      <sz val="10"/>
      <color theme="1"/>
      <name val="Sarabun"/>
    </font>
    <font>
      <sz val="10"/>
      <color theme="1"/>
      <name val="Arial"/>
      <family val="2"/>
      <scheme val="minor"/>
    </font>
    <font>
      <b/>
      <sz val="10"/>
      <color theme="1"/>
      <name val="Sarabun"/>
    </font>
    <font>
      <b/>
      <sz val="11"/>
      <color rgb="FFFFFFFF"/>
      <name val="Arial"/>
      <family val="2"/>
      <scheme val="minor"/>
    </font>
    <font>
      <sz val="11"/>
      <color theme="1"/>
      <name val="Arial"/>
      <family val="2"/>
      <scheme val="minor"/>
    </font>
    <font>
      <sz val="11"/>
      <color rgb="FF000000"/>
      <name val="Arial"/>
      <family val="2"/>
      <scheme val="minor"/>
    </font>
    <font>
      <sz val="11"/>
      <name val="Arial"/>
      <family val="2"/>
      <scheme val="minor"/>
    </font>
    <font>
      <sz val="11"/>
      <color rgb="FFFFFFFF"/>
      <name val="Arial"/>
      <family val="2"/>
      <scheme val="minor"/>
    </font>
    <font>
      <sz val="9"/>
      <color indexed="81"/>
      <name val="Tahoma"/>
      <family val="2"/>
    </font>
    <font>
      <b/>
      <sz val="9"/>
      <color indexed="81"/>
      <name val="Tahoma"/>
      <family val="2"/>
    </font>
    <font>
      <sz val="10"/>
      <color rgb="FF0070C0"/>
      <name val="Arial"/>
      <family val="2"/>
      <scheme val="minor"/>
    </font>
    <font>
      <u/>
      <sz val="10"/>
      <color theme="10"/>
      <name val="Arial"/>
      <family val="2"/>
      <scheme val="minor"/>
    </font>
    <font>
      <sz val="10"/>
      <color theme="0" tint="-0.34998626667073579"/>
      <name val="Sarabun"/>
    </font>
    <font>
      <sz val="10"/>
      <color rgb="FF000000"/>
      <name val="Arial"/>
      <family val="2"/>
      <scheme val="minor"/>
    </font>
    <font>
      <sz val="10"/>
      <color rgb="FF000000"/>
      <name val="Arial"/>
      <scheme val="minor"/>
    </font>
    <font>
      <b/>
      <sz val="10"/>
      <color rgb="FF000000"/>
      <name val="Arial"/>
      <scheme val="minor"/>
    </font>
    <font>
      <b/>
      <sz val="10"/>
      <name val="Arial"/>
      <family val="2"/>
      <scheme val="minor"/>
    </font>
    <font>
      <sz val="16"/>
      <color theme="1"/>
      <name val="TH Sarabun New"/>
      <family val="2"/>
    </font>
    <font>
      <b/>
      <sz val="16"/>
      <color theme="1"/>
      <name val="TH Sarabun New"/>
      <family val="2"/>
    </font>
    <font>
      <b/>
      <sz val="10"/>
      <color rgb="FF000000"/>
      <name val="Arial"/>
      <family val="2"/>
      <scheme val="minor"/>
    </font>
  </fonts>
  <fills count="13">
    <fill>
      <patternFill patternType="none"/>
    </fill>
    <fill>
      <patternFill patternType="gray125"/>
    </fill>
    <fill>
      <patternFill patternType="solid">
        <fgColor rgb="FF49564C"/>
        <bgColor rgb="FF49564C"/>
      </patternFill>
    </fill>
    <fill>
      <patternFill patternType="solid">
        <fgColor theme="0"/>
        <bgColor theme="0"/>
      </patternFill>
    </fill>
    <fill>
      <patternFill patternType="solid">
        <fgColor rgb="FFFFFFFF"/>
        <bgColor rgb="FFFFFFFF"/>
      </patternFill>
    </fill>
    <fill>
      <patternFill patternType="solid">
        <fgColor rgb="FFD0E0E3"/>
        <bgColor rgb="FFD0E0E3"/>
      </patternFill>
    </fill>
    <fill>
      <patternFill patternType="solid">
        <fgColor rgb="FFFFF2CC"/>
        <bgColor rgb="FFFFF2CC"/>
      </patternFill>
    </fill>
    <fill>
      <patternFill patternType="solid">
        <fgColor rgb="FF49564C"/>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s>
  <borders count="37">
    <border>
      <left/>
      <right/>
      <top/>
      <bottom/>
      <diagonal/>
    </border>
    <border>
      <left/>
      <right/>
      <top/>
      <bottom style="medium">
        <color rgb="FFB7B7B7"/>
      </bottom>
      <diagonal/>
    </border>
    <border>
      <left/>
      <right/>
      <top style="thin">
        <color rgb="FFB7B7B7"/>
      </top>
      <bottom style="thin">
        <color rgb="FFB7B7B7"/>
      </bottom>
      <diagonal/>
    </border>
    <border>
      <left/>
      <right/>
      <top/>
      <bottom style="thin">
        <color rgb="FFB7B7B7"/>
      </bottom>
      <diagonal/>
    </border>
    <border>
      <left/>
      <right/>
      <top style="medium">
        <color rgb="FFB7B7B7"/>
      </top>
      <bottom/>
      <diagonal/>
    </border>
    <border>
      <left/>
      <right/>
      <top style="thin">
        <color rgb="FFB7B7B7"/>
      </top>
      <bottom style="medium">
        <color rgb="FFB7B7B7"/>
      </bottom>
      <diagonal/>
    </border>
    <border>
      <left/>
      <right/>
      <top style="thin">
        <color rgb="FFB7B7B7"/>
      </top>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diagonal/>
    </border>
    <border>
      <left/>
      <right/>
      <top style="thin">
        <color theme="0" tint="-0.34998626667073579"/>
      </top>
      <bottom style="thin">
        <color rgb="FFB7B7B7"/>
      </bottom>
      <diagonal/>
    </border>
    <border>
      <left/>
      <right/>
      <top style="thin">
        <color theme="0" tint="-0.249977111117893"/>
      </top>
      <bottom style="thin">
        <color theme="0" tint="-0.34998626667073579"/>
      </bottom>
      <diagonal/>
    </border>
    <border>
      <left/>
      <right/>
      <top style="thin">
        <color rgb="FFB7B7B7"/>
      </top>
      <bottom style="thin">
        <color theme="0" tint="-0.34998626667073579"/>
      </bottom>
      <diagonal/>
    </border>
    <border>
      <left/>
      <right/>
      <top/>
      <bottom style="medium">
        <color theme="0" tint="-0.34998626667073579"/>
      </bottom>
      <diagonal/>
    </border>
    <border>
      <left/>
      <right/>
      <top style="medium">
        <color theme="0" tint="-0.34998626667073579"/>
      </top>
      <bottom/>
      <diagonal/>
    </border>
    <border>
      <left/>
      <right/>
      <top style="medium">
        <color theme="0" tint="-0.34998626667073579"/>
      </top>
      <bottom style="medium">
        <color theme="0" tint="-0.34998626667073579"/>
      </bottom>
      <diagonal/>
    </border>
    <border>
      <left style="medium">
        <color theme="0" tint="-0.34998626667073579"/>
      </left>
      <right/>
      <top style="medium">
        <color theme="0" tint="-0.34998626667073579"/>
      </top>
      <bottom/>
      <diagonal/>
    </border>
    <border>
      <left style="medium">
        <color theme="0" tint="-0.34998626667073579"/>
      </left>
      <right/>
      <top/>
      <bottom/>
      <diagonal/>
    </border>
    <border>
      <left/>
      <right/>
      <top style="medium">
        <color theme="0" tint="-0.34998626667073579"/>
      </top>
      <bottom style="thin">
        <color theme="0" tint="-0.34998626667073579"/>
      </bottom>
      <diagonal/>
    </border>
    <border>
      <left/>
      <right/>
      <top/>
      <bottom style="thin">
        <color indexed="64"/>
      </bottom>
      <diagonal/>
    </border>
    <border>
      <left/>
      <right/>
      <top style="medium">
        <color theme="0" tint="-0.249977111117893"/>
      </top>
      <bottom/>
      <diagonal/>
    </border>
    <border>
      <left/>
      <right/>
      <top/>
      <bottom style="medium">
        <color theme="0" tint="-0.249977111117893"/>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medium">
        <color theme="0" tint="-0.249977111117893"/>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style="medium">
        <color theme="0" tint="-0.249977111117893"/>
      </right>
      <top/>
      <bottom style="medium">
        <color theme="0" tint="-0.249977111117893"/>
      </bottom>
      <diagonal/>
    </border>
    <border>
      <left/>
      <right/>
      <top style="thin">
        <color theme="0" tint="-0.34998626667073579"/>
      </top>
      <bottom style="medium">
        <color theme="0" tint="-0.34998626667073579"/>
      </bottom>
      <diagonal/>
    </border>
    <border>
      <left/>
      <right/>
      <top style="medium">
        <color theme="0" tint="-0.34998626667073579"/>
      </top>
      <bottom style="thin">
        <color rgb="FFB7B7B7"/>
      </bottom>
      <diagonal/>
    </border>
    <border>
      <left/>
      <right/>
      <top style="thin">
        <color rgb="FFB7B7B7"/>
      </top>
      <bottom style="medium">
        <color theme="0" tint="-0.34998626667073579"/>
      </bottom>
      <diagonal/>
    </border>
  </borders>
  <cellStyleXfs count="4">
    <xf numFmtId="0" fontId="0" fillId="0" borderId="0"/>
    <xf numFmtId="0" fontId="12" fillId="0" borderId="0" applyNumberFormat="0" applyFill="0" applyBorder="0" applyAlignment="0" applyProtection="0"/>
    <xf numFmtId="164" fontId="14" fillId="0" borderId="0" applyFont="0" applyFill="0" applyBorder="0" applyAlignment="0" applyProtection="0"/>
    <xf numFmtId="9" fontId="15" fillId="0" borderId="0" applyFont="0" applyFill="0" applyBorder="0" applyAlignment="0" applyProtection="0"/>
  </cellStyleXfs>
  <cellXfs count="328">
    <xf numFmtId="0" fontId="0" fillId="0" borderId="0" xfId="0"/>
    <xf numFmtId="0" fontId="3" fillId="5" borderId="7" xfId="0" applyFont="1" applyFill="1" applyBorder="1" applyAlignment="1">
      <alignment horizontal="center"/>
    </xf>
    <xf numFmtId="0" fontId="1" fillId="0" borderId="8" xfId="0" applyFont="1" applyBorder="1"/>
    <xf numFmtId="9" fontId="1" fillId="0" borderId="8" xfId="0" applyNumberFormat="1" applyFont="1" applyBorder="1"/>
    <xf numFmtId="4" fontId="1" fillId="0" borderId="8" xfId="0" applyNumberFormat="1" applyFont="1" applyBorder="1"/>
    <xf numFmtId="10" fontId="2" fillId="0" borderId="0" xfId="0" applyNumberFormat="1" applyFont="1"/>
    <xf numFmtId="0" fontId="1" fillId="0" borderId="0" xfId="0" applyFont="1"/>
    <xf numFmtId="10" fontId="1" fillId="0" borderId="8" xfId="0" applyNumberFormat="1" applyFont="1" applyBorder="1"/>
    <xf numFmtId="0" fontId="3" fillId="0" borderId="8" xfId="0" applyFont="1" applyBorder="1"/>
    <xf numFmtId="0" fontId="3" fillId="0" borderId="9" xfId="0" applyFont="1" applyBorder="1"/>
    <xf numFmtId="0" fontId="1" fillId="0" borderId="9" xfId="0" applyFont="1" applyBorder="1"/>
    <xf numFmtId="4" fontId="1" fillId="6" borderId="0" xfId="0" applyNumberFormat="1" applyFont="1" applyFill="1"/>
    <xf numFmtId="9" fontId="1" fillId="0" borderId="0" xfId="0" applyNumberFormat="1" applyFont="1"/>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5" fillId="0" borderId="0" xfId="0" applyFont="1" applyAlignment="1">
      <alignment vertical="center"/>
    </xf>
    <xf numFmtId="0" fontId="6" fillId="0" borderId="0" xfId="0" applyFont="1"/>
    <xf numFmtId="0" fontId="6" fillId="0" borderId="0" xfId="0" applyFont="1" applyAlignment="1">
      <alignment horizontal="center" vertical="top"/>
    </xf>
    <xf numFmtId="0" fontId="5" fillId="0" borderId="0" xfId="0" applyFont="1" applyAlignment="1">
      <alignment vertical="top"/>
    </xf>
    <xf numFmtId="0" fontId="6" fillId="0" borderId="0" xfId="0" applyFont="1" applyAlignment="1">
      <alignment vertical="top"/>
    </xf>
    <xf numFmtId="0" fontId="5" fillId="4" borderId="0" xfId="0" applyFont="1" applyFill="1" applyAlignment="1">
      <alignment horizontal="center" vertical="top"/>
    </xf>
    <xf numFmtId="0" fontId="6" fillId="4" borderId="0" xfId="0" applyFont="1" applyFill="1" applyAlignment="1">
      <alignment horizontal="left" vertical="top" wrapText="1"/>
    </xf>
    <xf numFmtId="0" fontId="6" fillId="4" borderId="0" xfId="0" applyFont="1" applyFill="1" applyAlignment="1">
      <alignment horizontal="center" vertical="top"/>
    </xf>
    <xf numFmtId="0" fontId="5" fillId="4" borderId="0" xfId="0" applyFont="1" applyFill="1" applyAlignment="1">
      <alignment horizontal="center" vertical="top" wrapText="1"/>
    </xf>
    <xf numFmtId="0" fontId="5" fillId="4" borderId="0" xfId="0" applyFont="1" applyFill="1" applyAlignment="1">
      <alignment vertical="top" wrapText="1"/>
    </xf>
    <xf numFmtId="3" fontId="6" fillId="4" borderId="0" xfId="0" applyNumberFormat="1" applyFont="1" applyFill="1" applyAlignment="1">
      <alignment horizontal="right" vertical="top"/>
    </xf>
    <xf numFmtId="3" fontId="6" fillId="4" borderId="3" xfId="0" applyNumberFormat="1" applyFont="1" applyFill="1" applyBorder="1" applyAlignment="1">
      <alignment horizontal="right" vertical="top"/>
    </xf>
    <xf numFmtId="0" fontId="6" fillId="4" borderId="0" xfId="0" applyFont="1" applyFill="1" applyAlignment="1">
      <alignment horizontal="center" vertical="top" wrapText="1"/>
    </xf>
    <xf numFmtId="3" fontId="8" fillId="2" borderId="0" xfId="0" applyNumberFormat="1" applyFont="1" applyFill="1" applyAlignment="1">
      <alignment vertical="center"/>
    </xf>
    <xf numFmtId="0" fontId="5" fillId="2" borderId="0" xfId="0" applyFont="1" applyFill="1" applyAlignment="1">
      <alignment vertical="center"/>
    </xf>
    <xf numFmtId="0" fontId="6" fillId="4" borderId="0" xfId="0" applyFont="1" applyFill="1" applyAlignment="1">
      <alignment horizontal="left" vertical="center"/>
    </xf>
    <xf numFmtId="0" fontId="4" fillId="4" borderId="0" xfId="0" applyFont="1" applyFill="1" applyAlignment="1">
      <alignment horizontal="right" vertical="center"/>
    </xf>
    <xf numFmtId="0" fontId="8" fillId="4" borderId="0" xfId="0" applyFont="1" applyFill="1" applyAlignment="1">
      <alignment vertical="center"/>
    </xf>
    <xf numFmtId="0" fontId="5" fillId="4" borderId="0" xfId="0" applyFont="1" applyFill="1" applyAlignment="1">
      <alignment vertical="center"/>
    </xf>
    <xf numFmtId="0" fontId="4" fillId="4" borderId="0" xfId="0" applyFont="1" applyFill="1" applyAlignment="1">
      <alignment horizontal="right" vertical="center" wrapText="1"/>
    </xf>
    <xf numFmtId="0" fontId="6" fillId="0" borderId="0" xfId="0" applyFont="1" applyAlignment="1">
      <alignment wrapText="1"/>
    </xf>
    <xf numFmtId="3" fontId="6" fillId="4" borderId="13" xfId="0" applyNumberFormat="1" applyFont="1" applyFill="1" applyBorder="1" applyAlignment="1">
      <alignment horizontal="right" vertical="top"/>
    </xf>
    <xf numFmtId="0" fontId="6" fillId="4" borderId="13" xfId="0" applyFont="1" applyFill="1" applyBorder="1" applyAlignment="1">
      <alignment horizontal="center" vertical="top"/>
    </xf>
    <xf numFmtId="3" fontId="6" fillId="4" borderId="10" xfId="0" applyNumberFormat="1" applyFont="1" applyFill="1" applyBorder="1" applyAlignment="1">
      <alignment horizontal="right" vertical="top"/>
    </xf>
    <xf numFmtId="3" fontId="6" fillId="4" borderId="15" xfId="0" applyNumberFormat="1" applyFont="1" applyFill="1" applyBorder="1" applyAlignment="1">
      <alignment horizontal="right" vertical="top"/>
    </xf>
    <xf numFmtId="0" fontId="6" fillId="4" borderId="15" xfId="0" applyFont="1" applyFill="1" applyBorder="1" applyAlignment="1">
      <alignment horizontal="center" vertical="top"/>
    </xf>
    <xf numFmtId="0" fontId="6" fillId="4" borderId="18" xfId="0" applyFont="1" applyFill="1" applyBorder="1" applyAlignment="1">
      <alignment horizontal="left" vertical="top" wrapText="1"/>
    </xf>
    <xf numFmtId="0" fontId="6" fillId="4" borderId="18" xfId="0" applyFont="1" applyFill="1" applyBorder="1" applyAlignment="1">
      <alignment horizontal="center" vertical="top" wrapText="1"/>
    </xf>
    <xf numFmtId="0" fontId="5" fillId="4" borderId="18" xfId="0" applyFont="1" applyFill="1" applyBorder="1" applyAlignment="1">
      <alignment horizontal="center" vertical="top" wrapText="1"/>
    </xf>
    <xf numFmtId="3" fontId="6" fillId="4" borderId="17" xfId="0" applyNumberFormat="1" applyFont="1" applyFill="1" applyBorder="1" applyAlignment="1">
      <alignment horizontal="right" vertical="top"/>
    </xf>
    <xf numFmtId="0" fontId="6" fillId="4" borderId="17" xfId="0" applyFont="1" applyFill="1" applyBorder="1" applyAlignment="1">
      <alignment horizontal="center" vertical="top"/>
    </xf>
    <xf numFmtId="0" fontId="5" fillId="4" borderId="3" xfId="0" applyFont="1" applyFill="1" applyBorder="1" applyAlignment="1">
      <alignment vertical="top" wrapText="1"/>
    </xf>
    <xf numFmtId="3" fontId="6" fillId="4" borderId="16" xfId="0" applyNumberFormat="1" applyFont="1" applyFill="1" applyBorder="1" applyAlignment="1">
      <alignment horizontal="right" vertical="top"/>
    </xf>
    <xf numFmtId="0" fontId="6" fillId="4" borderId="16" xfId="0" applyFont="1" applyFill="1" applyBorder="1" applyAlignment="1">
      <alignment horizontal="center" vertical="top"/>
    </xf>
    <xf numFmtId="0" fontId="5" fillId="4" borderId="6" xfId="0" applyFont="1" applyFill="1" applyBorder="1" applyAlignment="1">
      <alignment vertical="top" wrapText="1"/>
    </xf>
    <xf numFmtId="0" fontId="5" fillId="4" borderId="18" xfId="0" applyFont="1" applyFill="1" applyBorder="1" applyAlignment="1">
      <alignment horizontal="center" vertical="top"/>
    </xf>
    <xf numFmtId="0" fontId="5" fillId="4" borderId="18" xfId="0" applyFont="1" applyFill="1" applyBorder="1" applyAlignment="1">
      <alignment vertical="top" wrapText="1"/>
    </xf>
    <xf numFmtId="3" fontId="6" fillId="4" borderId="18" xfId="0" applyNumberFormat="1" applyFont="1" applyFill="1" applyBorder="1" applyAlignment="1">
      <alignment horizontal="right" vertical="top"/>
    </xf>
    <xf numFmtId="0" fontId="0" fillId="7" borderId="0" xfId="0" applyFill="1"/>
    <xf numFmtId="0" fontId="11" fillId="0" borderId="0" xfId="0" applyFont="1"/>
    <xf numFmtId="0" fontId="6" fillId="0" borderId="0" xfId="0" applyFont="1" applyAlignment="1">
      <alignment vertical="top" wrapText="1"/>
    </xf>
    <xf numFmtId="0" fontId="1" fillId="8" borderId="9" xfId="0" applyFont="1" applyFill="1" applyBorder="1"/>
    <xf numFmtId="3" fontId="1" fillId="8" borderId="8" xfId="0" applyNumberFormat="1" applyFont="1" applyFill="1" applyBorder="1"/>
    <xf numFmtId="165" fontId="1" fillId="8" borderId="8" xfId="0" applyNumberFormat="1" applyFont="1" applyFill="1" applyBorder="1"/>
    <xf numFmtId="9" fontId="1" fillId="8" borderId="0" xfId="0" applyNumberFormat="1" applyFont="1" applyFill="1"/>
    <xf numFmtId="0" fontId="6" fillId="4" borderId="10" xfId="0" applyFont="1" applyFill="1" applyBorder="1" applyAlignment="1">
      <alignment horizontal="center" vertical="top"/>
    </xf>
    <xf numFmtId="0" fontId="4" fillId="2" borderId="0" xfId="0" applyFont="1" applyFill="1" applyAlignment="1">
      <alignment horizontal="right" vertical="center" wrapText="1"/>
    </xf>
    <xf numFmtId="0" fontId="6" fillId="0" borderId="2" xfId="0" applyFont="1" applyBorder="1" applyAlignment="1">
      <alignment horizontal="center" vertical="top"/>
    </xf>
    <xf numFmtId="0" fontId="6" fillId="0" borderId="3" xfId="0" applyFont="1" applyBorder="1" applyAlignment="1">
      <alignment horizontal="center" vertical="top"/>
    </xf>
    <xf numFmtId="166" fontId="6" fillId="4" borderId="0" xfId="0" applyNumberFormat="1" applyFont="1" applyFill="1" applyAlignment="1">
      <alignment horizontal="center" vertical="top"/>
    </xf>
    <xf numFmtId="166" fontId="6" fillId="4" borderId="17" xfId="0" applyNumberFormat="1" applyFont="1" applyFill="1" applyBorder="1" applyAlignment="1">
      <alignment horizontal="center" vertical="top"/>
    </xf>
    <xf numFmtId="166" fontId="6" fillId="4" borderId="12" xfId="0" applyNumberFormat="1" applyFont="1" applyFill="1" applyBorder="1" applyAlignment="1">
      <alignment horizontal="center" vertical="top"/>
    </xf>
    <xf numFmtId="166" fontId="6" fillId="4" borderId="14" xfId="0" applyNumberFormat="1" applyFont="1" applyFill="1" applyBorder="1" applyAlignment="1">
      <alignment horizontal="center" vertical="top"/>
    </xf>
    <xf numFmtId="166" fontId="6" fillId="4" borderId="16" xfId="0" applyNumberFormat="1" applyFont="1" applyFill="1" applyBorder="1" applyAlignment="1">
      <alignment horizontal="center" vertical="top"/>
    </xf>
    <xf numFmtId="166" fontId="6" fillId="4" borderId="10" xfId="0" applyNumberFormat="1" applyFont="1" applyFill="1" applyBorder="1" applyAlignment="1">
      <alignment horizontal="center" vertical="top"/>
    </xf>
    <xf numFmtId="166" fontId="6" fillId="4" borderId="11" xfId="0" applyNumberFormat="1" applyFont="1" applyFill="1" applyBorder="1" applyAlignment="1">
      <alignment horizontal="center" vertical="top"/>
    </xf>
    <xf numFmtId="166" fontId="6" fillId="4" borderId="18" xfId="0" applyNumberFormat="1" applyFont="1" applyFill="1" applyBorder="1" applyAlignment="1">
      <alignment horizontal="center" vertical="top"/>
    </xf>
    <xf numFmtId="167" fontId="6" fillId="0" borderId="0" xfId="0" applyNumberFormat="1" applyFont="1" applyAlignment="1">
      <alignment horizontal="center" vertical="top"/>
    </xf>
    <xf numFmtId="167" fontId="6" fillId="0" borderId="2" xfId="0" applyNumberFormat="1" applyFont="1" applyBorder="1" applyAlignment="1">
      <alignment horizontal="center" vertical="top"/>
    </xf>
    <xf numFmtId="167" fontId="6" fillId="0" borderId="3" xfId="0" applyNumberFormat="1" applyFont="1" applyBorder="1" applyAlignment="1">
      <alignment horizontal="center" vertical="top"/>
    </xf>
    <xf numFmtId="167" fontId="6" fillId="0" borderId="6" xfId="0" applyNumberFormat="1" applyFont="1" applyBorder="1" applyAlignment="1">
      <alignment horizontal="center" vertical="top"/>
    </xf>
    <xf numFmtId="0" fontId="5" fillId="0" borderId="1" xfId="0" applyFont="1" applyBorder="1" applyAlignment="1">
      <alignment horizontal="center" vertical="top"/>
    </xf>
    <xf numFmtId="0" fontId="6" fillId="0" borderId="1" xfId="0" applyFont="1" applyBorder="1" applyAlignment="1">
      <alignment horizontal="left" vertical="top" wrapText="1"/>
    </xf>
    <xf numFmtId="0" fontId="6" fillId="0" borderId="1" xfId="0" applyFont="1" applyBorder="1" applyAlignment="1">
      <alignment horizontal="center" vertical="top" wrapText="1"/>
    </xf>
    <xf numFmtId="0" fontId="5" fillId="0" borderId="1" xfId="0" applyFont="1" applyBorder="1" applyAlignment="1">
      <alignment horizontal="center" vertical="top" wrapText="1"/>
    </xf>
    <xf numFmtId="0" fontId="5" fillId="0" borderId="1" xfId="0" applyFont="1" applyBorder="1" applyAlignment="1">
      <alignment vertical="top" wrapText="1"/>
    </xf>
    <xf numFmtId="167" fontId="6" fillId="0" borderId="1" xfId="0" applyNumberFormat="1" applyFont="1" applyBorder="1" applyAlignment="1">
      <alignment horizontal="center" vertical="top"/>
    </xf>
    <xf numFmtId="0" fontId="6" fillId="0" borderId="1" xfId="0" applyFont="1" applyBorder="1" applyAlignment="1">
      <alignment horizontal="center" vertical="top"/>
    </xf>
    <xf numFmtId="0" fontId="5" fillId="0" borderId="0" xfId="0" applyFont="1" applyAlignment="1">
      <alignment horizontal="center" vertical="top"/>
    </xf>
    <xf numFmtId="0" fontId="6" fillId="0" borderId="0" xfId="0" applyFont="1" applyAlignment="1">
      <alignment horizontal="left" vertical="top" wrapText="1"/>
    </xf>
    <xf numFmtId="0" fontId="6" fillId="0" borderId="0" xfId="0" applyFont="1" applyAlignment="1">
      <alignment horizontal="center" vertical="top" wrapText="1"/>
    </xf>
    <xf numFmtId="0" fontId="5" fillId="0" borderId="0" xfId="0" applyFont="1" applyAlignment="1">
      <alignment horizontal="center" vertical="top" wrapText="1"/>
    </xf>
    <xf numFmtId="0" fontId="5" fillId="0" borderId="0" xfId="0" applyFont="1" applyAlignment="1">
      <alignment vertical="top" wrapText="1"/>
    </xf>
    <xf numFmtId="0" fontId="5" fillId="0" borderId="5" xfId="0" applyFont="1" applyBorder="1" applyAlignment="1">
      <alignment vertical="top" wrapText="1"/>
    </xf>
    <xf numFmtId="0" fontId="4" fillId="3" borderId="0" xfId="0" applyFont="1" applyFill="1" applyAlignment="1">
      <alignment horizontal="right" vertical="top"/>
    </xf>
    <xf numFmtId="0" fontId="4" fillId="3" borderId="0" xfId="0" applyFont="1" applyFill="1" applyAlignment="1">
      <alignment horizontal="right" vertical="top" wrapText="1"/>
    </xf>
    <xf numFmtId="0" fontId="8" fillId="3" borderId="0" xfId="0" applyFont="1" applyFill="1" applyAlignment="1">
      <alignment vertical="top"/>
    </xf>
    <xf numFmtId="0" fontId="5" fillId="3" borderId="0" xfId="0" applyFont="1" applyFill="1" applyAlignment="1">
      <alignment vertical="top"/>
    </xf>
    <xf numFmtId="0" fontId="5" fillId="2" borderId="0" xfId="0" applyFont="1" applyFill="1" applyAlignment="1">
      <alignment vertical="top"/>
    </xf>
    <xf numFmtId="0" fontId="4" fillId="4" borderId="0" xfId="0" applyFont="1" applyFill="1" applyAlignment="1">
      <alignment horizontal="right" vertical="top"/>
    </xf>
    <xf numFmtId="0" fontId="4" fillId="4" borderId="0" xfId="0" applyFont="1" applyFill="1" applyAlignment="1">
      <alignment horizontal="right" vertical="top" wrapText="1"/>
    </xf>
    <xf numFmtId="0" fontId="4" fillId="4" borderId="0" xfId="0" applyFont="1" applyFill="1" applyAlignment="1">
      <alignment horizontal="center" vertical="top"/>
    </xf>
    <xf numFmtId="0" fontId="8" fillId="4" borderId="0" xfId="0" applyFont="1" applyFill="1" applyAlignment="1">
      <alignment vertical="top"/>
    </xf>
    <xf numFmtId="0" fontId="5" fillId="4" borderId="0" xfId="0" applyFont="1" applyFill="1" applyAlignment="1">
      <alignment vertical="top"/>
    </xf>
    <xf numFmtId="0" fontId="6" fillId="0" borderId="0" xfId="0" applyFont="1" applyAlignment="1">
      <alignment vertical="center"/>
    </xf>
    <xf numFmtId="0" fontId="12" fillId="0" borderId="0" xfId="1" applyAlignment="1">
      <alignment horizontal="center" vertical="top"/>
    </xf>
    <xf numFmtId="0" fontId="6" fillId="4" borderId="21" xfId="0" applyFont="1" applyFill="1" applyBorder="1" applyAlignment="1">
      <alignment horizontal="center" vertical="top"/>
    </xf>
    <xf numFmtId="0" fontId="5" fillId="7" borderId="0" xfId="0" applyFont="1" applyFill="1" applyAlignment="1">
      <alignment vertical="center"/>
    </xf>
    <xf numFmtId="0" fontId="12" fillId="0" borderId="17" xfId="1" applyBorder="1" applyAlignment="1">
      <alignment horizontal="center" vertical="top"/>
    </xf>
    <xf numFmtId="0" fontId="12" fillId="0" borderId="11" xfId="1" applyBorder="1" applyAlignment="1">
      <alignment horizontal="center" vertical="top"/>
    </xf>
    <xf numFmtId="0" fontId="12" fillId="0" borderId="21" xfId="1" applyBorder="1" applyAlignment="1">
      <alignment horizontal="center" vertical="top"/>
    </xf>
    <xf numFmtId="0" fontId="12" fillId="0" borderId="18" xfId="1" applyBorder="1" applyAlignment="1">
      <alignment horizontal="center" vertical="top"/>
    </xf>
    <xf numFmtId="0" fontId="6" fillId="4" borderId="0" xfId="0" quotePrefix="1" applyFont="1" applyFill="1" applyAlignment="1">
      <alignment horizontal="left" vertical="top"/>
    </xf>
    <xf numFmtId="0" fontId="6" fillId="0" borderId="0" xfId="0" quotePrefix="1" applyFont="1" applyAlignment="1">
      <alignment vertical="top"/>
    </xf>
    <xf numFmtId="4" fontId="1" fillId="8" borderId="8" xfId="0" applyNumberFormat="1" applyFont="1" applyFill="1" applyBorder="1"/>
    <xf numFmtId="0" fontId="0" fillId="9" borderId="0" xfId="0" applyFill="1"/>
    <xf numFmtId="0" fontId="13" fillId="0" borderId="8" xfId="0" applyFont="1" applyBorder="1"/>
    <xf numFmtId="3" fontId="6" fillId="0" borderId="0" xfId="0" applyNumberFormat="1" applyFont="1"/>
    <xf numFmtId="168" fontId="8" fillId="3" borderId="0" xfId="2" applyNumberFormat="1" applyFont="1" applyFill="1" applyAlignment="1">
      <alignment vertical="top"/>
    </xf>
    <xf numFmtId="168" fontId="8" fillId="2" borderId="0" xfId="2" applyNumberFormat="1" applyFont="1" applyFill="1" applyAlignment="1">
      <alignment vertical="top"/>
    </xf>
    <xf numFmtId="0" fontId="6" fillId="0" borderId="4" xfId="0" applyFont="1" applyBorder="1" applyAlignment="1">
      <alignment horizontal="center" vertical="top" wrapText="1"/>
    </xf>
    <xf numFmtId="0" fontId="12" fillId="0" borderId="0" xfId="1" applyBorder="1" applyAlignment="1">
      <alignment horizontal="center" vertical="top"/>
    </xf>
    <xf numFmtId="0" fontId="6" fillId="4" borderId="21" xfId="0" applyFont="1" applyFill="1" applyBorder="1" applyAlignment="1">
      <alignment horizontal="center" vertical="top" wrapText="1"/>
    </xf>
    <xf numFmtId="0" fontId="12" fillId="0" borderId="24" xfId="1" applyBorder="1" applyAlignment="1">
      <alignment horizontal="center" vertical="top"/>
    </xf>
    <xf numFmtId="0" fontId="6" fillId="0" borderId="6" xfId="0" applyFont="1" applyBorder="1" applyAlignment="1">
      <alignment horizontal="center" vertical="top" wrapText="1"/>
    </xf>
    <xf numFmtId="0" fontId="0" fillId="0" borderId="0" xfId="0" applyAlignment="1">
      <alignment horizontal="left" vertical="center" wrapText="1"/>
    </xf>
    <xf numFmtId="0" fontId="16" fillId="0" borderId="0" xfId="0" applyFont="1" applyAlignment="1">
      <alignment horizontal="left" vertical="center" wrapText="1"/>
    </xf>
    <xf numFmtId="0" fontId="16" fillId="0" borderId="0" xfId="0" applyFont="1" applyAlignment="1">
      <alignment horizontal="right" vertical="center" wrapText="1"/>
    </xf>
    <xf numFmtId="0" fontId="14" fillId="0" borderId="0" xfId="0" applyFont="1"/>
    <xf numFmtId="0" fontId="18" fillId="10" borderId="0" xfId="0" applyFont="1" applyFill="1"/>
    <xf numFmtId="0" fontId="19" fillId="10" borderId="0" xfId="0" applyFont="1" applyFill="1" applyAlignment="1">
      <alignment horizontal="centerContinuous"/>
    </xf>
    <xf numFmtId="169" fontId="19" fillId="10" borderId="0" xfId="2" applyNumberFormat="1" applyFont="1" applyFill="1" applyAlignment="1">
      <alignment horizontal="center"/>
    </xf>
    <xf numFmtId="0" fontId="19" fillId="10" borderId="0" xfId="0" applyFont="1" applyFill="1" applyAlignment="1">
      <alignment horizontal="center"/>
    </xf>
    <xf numFmtId="0" fontId="19" fillId="10" borderId="25" xfId="0" applyFont="1" applyFill="1" applyBorder="1" applyAlignment="1">
      <alignment horizontal="center"/>
    </xf>
    <xf numFmtId="164" fontId="18" fillId="10" borderId="0" xfId="2" applyFont="1" applyFill="1"/>
    <xf numFmtId="164" fontId="18" fillId="10" borderId="25" xfId="2" applyFont="1" applyFill="1" applyBorder="1"/>
    <xf numFmtId="164" fontId="18" fillId="10" borderId="0" xfId="2" applyFont="1" applyFill="1" applyBorder="1"/>
    <xf numFmtId="0" fontId="19" fillId="10" borderId="22" xfId="0" applyFont="1" applyFill="1" applyBorder="1" applyAlignment="1">
      <alignment horizontal="center"/>
    </xf>
    <xf numFmtId="164" fontId="18" fillId="10" borderId="22" xfId="2" applyFont="1" applyFill="1" applyBorder="1"/>
    <xf numFmtId="164" fontId="18" fillId="10" borderId="26" xfId="2" applyFont="1" applyFill="1" applyBorder="1"/>
    <xf numFmtId="164" fontId="19" fillId="10" borderId="0" xfId="2" applyFont="1" applyFill="1"/>
    <xf numFmtId="164" fontId="19" fillId="10" borderId="27" xfId="2" applyFont="1" applyFill="1" applyBorder="1"/>
    <xf numFmtId="164" fontId="19" fillId="10" borderId="22" xfId="2" applyFont="1" applyFill="1" applyBorder="1"/>
    <xf numFmtId="43" fontId="19" fillId="10" borderId="0" xfId="0" applyNumberFormat="1" applyFont="1" applyFill="1"/>
    <xf numFmtId="43" fontId="19" fillId="10" borderId="25" xfId="0" applyNumberFormat="1" applyFont="1" applyFill="1" applyBorder="1"/>
    <xf numFmtId="14" fontId="0" fillId="0" borderId="0" xfId="0" applyNumberFormat="1" applyAlignment="1">
      <alignment horizontal="left"/>
    </xf>
    <xf numFmtId="14" fontId="14" fillId="0" borderId="0" xfId="0" applyNumberFormat="1" applyFont="1"/>
    <xf numFmtId="164" fontId="0" fillId="11" borderId="0" xfId="0" applyNumberFormat="1" applyFill="1"/>
    <xf numFmtId="0" fontId="20" fillId="0" borderId="0" xfId="0" applyFont="1" applyAlignment="1">
      <alignment vertical="center" wrapText="1"/>
    </xf>
    <xf numFmtId="164" fontId="0" fillId="11" borderId="0" xfId="2" applyFont="1" applyFill="1" applyAlignment="1">
      <alignment horizontal="right" vertical="top"/>
    </xf>
    <xf numFmtId="170" fontId="0" fillId="11" borderId="0" xfId="2" applyNumberFormat="1" applyFont="1" applyFill="1" applyAlignment="1">
      <alignment horizontal="right" vertical="top"/>
    </xf>
    <xf numFmtId="0" fontId="14" fillId="0" borderId="0" xfId="0" applyFont="1" applyAlignment="1">
      <alignment vertical="center" wrapText="1"/>
    </xf>
    <xf numFmtId="164" fontId="0" fillId="0" borderId="0" xfId="2" applyFont="1"/>
    <xf numFmtId="164" fontId="0" fillId="0" borderId="0" xfId="0" applyNumberFormat="1"/>
    <xf numFmtId="165" fontId="0" fillId="0" borderId="0" xfId="3" applyNumberFormat="1" applyFont="1"/>
    <xf numFmtId="10" fontId="0" fillId="0" borderId="0" xfId="3" applyNumberFormat="1" applyFont="1"/>
    <xf numFmtId="0" fontId="14" fillId="0" borderId="0" xfId="0" applyFont="1" applyAlignment="1">
      <alignment horizontal="right"/>
    </xf>
    <xf numFmtId="0" fontId="20" fillId="0" borderId="0" xfId="0" applyFont="1"/>
    <xf numFmtId="0" fontId="14" fillId="0" borderId="0" xfId="0" applyFont="1" applyAlignment="1">
      <alignment horizontal="center"/>
    </xf>
    <xf numFmtId="0" fontId="14" fillId="0" borderId="0" xfId="0" applyFont="1" applyAlignment="1">
      <alignment horizontal="left" vertical="top" wrapText="1"/>
    </xf>
    <xf numFmtId="0" fontId="14" fillId="11" borderId="0" xfId="0" applyFont="1" applyFill="1" applyAlignment="1">
      <alignment horizontal="left" vertical="top" wrapText="1"/>
    </xf>
    <xf numFmtId="0" fontId="20" fillId="0" borderId="0" xfId="0" applyFont="1" applyAlignment="1">
      <alignment vertical="center"/>
    </xf>
    <xf numFmtId="10" fontId="0" fillId="12" borderId="0" xfId="3" applyNumberFormat="1" applyFont="1" applyFill="1"/>
    <xf numFmtId="0" fontId="19" fillId="10" borderId="0" xfId="0" quotePrefix="1" applyFont="1" applyFill="1"/>
    <xf numFmtId="0" fontId="19" fillId="10" borderId="0" xfId="0" applyFont="1" applyFill="1"/>
    <xf numFmtId="43" fontId="18" fillId="10" borderId="0" xfId="0" applyNumberFormat="1" applyFont="1" applyFill="1"/>
    <xf numFmtId="170" fontId="0" fillId="0" borderId="0" xfId="2" applyNumberFormat="1" applyFont="1" applyFill="1" applyAlignment="1">
      <alignment horizontal="right" vertical="top"/>
    </xf>
    <xf numFmtId="10" fontId="14" fillId="12" borderId="0" xfId="3" applyNumberFormat="1" applyFont="1" applyFill="1"/>
    <xf numFmtId="10" fontId="0" fillId="0" borderId="0" xfId="3" applyNumberFormat="1" applyFont="1" applyFill="1"/>
    <xf numFmtId="164" fontId="0" fillId="0" borderId="0" xfId="2" applyFont="1" applyFill="1" applyAlignment="1">
      <alignment horizontal="right" vertical="top"/>
    </xf>
    <xf numFmtId="0" fontId="14" fillId="12" borderId="0" xfId="0" applyFont="1" applyFill="1" applyAlignment="1">
      <alignment vertical="center" wrapText="1"/>
    </xf>
    <xf numFmtId="0" fontId="0" fillId="12" borderId="0" xfId="0" applyFill="1"/>
    <xf numFmtId="0" fontId="14" fillId="9" borderId="0" xfId="0" applyFont="1" applyFill="1" applyAlignment="1">
      <alignment horizontal="left" vertical="top" wrapText="1"/>
    </xf>
    <xf numFmtId="164" fontId="0" fillId="9" borderId="0" xfId="2" applyFont="1" applyFill="1"/>
    <xf numFmtId="168" fontId="0" fillId="0" borderId="0" xfId="0" applyNumberFormat="1"/>
    <xf numFmtId="0" fontId="14" fillId="0" borderId="32" xfId="0" applyFont="1" applyBorder="1" applyAlignment="1">
      <alignment horizontal="left" vertical="top" wrapText="1"/>
    </xf>
    <xf numFmtId="0" fontId="14" fillId="0" borderId="28" xfId="0" applyFont="1" applyBorder="1" applyAlignment="1">
      <alignment horizontal="left" vertical="top" wrapText="1"/>
    </xf>
    <xf numFmtId="0" fontId="14" fillId="0" borderId="30" xfId="0" applyFont="1" applyBorder="1" applyAlignment="1">
      <alignment horizontal="left" vertical="top" wrapText="1"/>
    </xf>
    <xf numFmtId="0" fontId="0" fillId="0" borderId="28" xfId="0" applyBorder="1"/>
    <xf numFmtId="0" fontId="20" fillId="0" borderId="23" xfId="0" applyFont="1" applyBorder="1"/>
    <xf numFmtId="0" fontId="20" fillId="0" borderId="29" xfId="0" applyFont="1" applyBorder="1"/>
    <xf numFmtId="0" fontId="14" fillId="0" borderId="30" xfId="0" applyFont="1" applyBorder="1"/>
    <xf numFmtId="165" fontId="0" fillId="0" borderId="0" xfId="0" applyNumberFormat="1" applyAlignment="1">
      <alignment horizontal="right"/>
    </xf>
    <xf numFmtId="165" fontId="0" fillId="0" borderId="31" xfId="0" applyNumberFormat="1" applyBorder="1" applyAlignment="1">
      <alignment horizontal="right"/>
    </xf>
    <xf numFmtId="165" fontId="0" fillId="0" borderId="24" xfId="0" applyNumberFormat="1" applyBorder="1" applyAlignment="1">
      <alignment horizontal="right"/>
    </xf>
    <xf numFmtId="165" fontId="0" fillId="0" borderId="33" xfId="0" applyNumberFormat="1" applyBorder="1" applyAlignment="1">
      <alignment horizontal="right"/>
    </xf>
    <xf numFmtId="168" fontId="0" fillId="0" borderId="23" xfId="0" applyNumberFormat="1" applyBorder="1"/>
    <xf numFmtId="0" fontId="14" fillId="0" borderId="29" xfId="0" applyFont="1" applyBorder="1"/>
    <xf numFmtId="0" fontId="14" fillId="0" borderId="32" xfId="0" applyFont="1" applyBorder="1"/>
    <xf numFmtId="165" fontId="0" fillId="0" borderId="24" xfId="0" applyNumberFormat="1" applyBorder="1"/>
    <xf numFmtId="0" fontId="0" fillId="0" borderId="33" xfId="0" applyBorder="1"/>
    <xf numFmtId="168" fontId="0" fillId="0" borderId="0" xfId="3" applyNumberFormat="1" applyFont="1" applyFill="1" applyBorder="1" applyAlignment="1">
      <alignment horizontal="right"/>
    </xf>
    <xf numFmtId="168" fontId="0" fillId="0" borderId="31" xfId="3" applyNumberFormat="1" applyFont="1" applyFill="1" applyBorder="1" applyAlignment="1">
      <alignment horizontal="right"/>
    </xf>
    <xf numFmtId="0" fontId="5" fillId="4" borderId="17" xfId="0" applyFont="1" applyFill="1" applyBorder="1" applyAlignment="1">
      <alignment horizontal="center" vertical="top" wrapText="1"/>
    </xf>
    <xf numFmtId="0" fontId="6" fillId="4" borderId="17" xfId="0" applyFont="1" applyFill="1" applyBorder="1" applyAlignment="1">
      <alignment horizontal="left" vertical="top" wrapText="1"/>
    </xf>
    <xf numFmtId="0" fontId="6" fillId="4" borderId="17" xfId="0" applyFont="1" applyFill="1" applyBorder="1" applyAlignment="1">
      <alignment horizontal="center" vertical="top" wrapText="1"/>
    </xf>
    <xf numFmtId="0" fontId="5" fillId="4" borderId="17" xfId="0" applyFont="1" applyFill="1" applyBorder="1" applyAlignment="1">
      <alignment vertical="top" wrapText="1"/>
    </xf>
    <xf numFmtId="0" fontId="5" fillId="4" borderId="17" xfId="0" applyFont="1" applyFill="1" applyBorder="1" applyAlignment="1">
      <alignment horizontal="center" vertical="top"/>
    </xf>
    <xf numFmtId="0" fontId="6" fillId="0" borderId="17" xfId="0" applyFont="1" applyBorder="1" applyAlignment="1">
      <alignment horizontal="left" vertical="top" wrapText="1"/>
    </xf>
    <xf numFmtId="0" fontId="5" fillId="0" borderId="4" xfId="0" applyFont="1" applyBorder="1" applyAlignment="1">
      <alignment horizontal="center" vertical="top"/>
    </xf>
    <xf numFmtId="0" fontId="6" fillId="0" borderId="4" xfId="0" applyFont="1" applyBorder="1" applyAlignment="1">
      <alignment horizontal="left" vertical="top" wrapText="1"/>
    </xf>
    <xf numFmtId="0" fontId="5" fillId="0" borderId="4" xfId="0" applyFont="1" applyBorder="1" applyAlignment="1">
      <alignment horizontal="center" vertical="top" wrapText="1"/>
    </xf>
    <xf numFmtId="0" fontId="5" fillId="0" borderId="0" xfId="0" applyFont="1" applyAlignment="1">
      <alignment horizontal="left" vertical="top" wrapText="1"/>
    </xf>
    <xf numFmtId="3" fontId="6" fillId="4" borderId="15" xfId="0" applyNumberFormat="1" applyFont="1" applyFill="1" applyBorder="1" applyAlignment="1">
      <alignment horizontal="left" vertical="top" wrapText="1"/>
    </xf>
    <xf numFmtId="3" fontId="7" fillId="4" borderId="10" xfId="0" applyNumberFormat="1" applyFont="1" applyFill="1" applyBorder="1" applyAlignment="1">
      <alignment horizontal="right" vertical="top"/>
    </xf>
    <xf numFmtId="2" fontId="7" fillId="4" borderId="10" xfId="0" applyNumberFormat="1" applyFont="1" applyFill="1" applyBorder="1" applyAlignment="1">
      <alignment horizontal="right" vertical="top"/>
    </xf>
    <xf numFmtId="0" fontId="7" fillId="0" borderId="0" xfId="0" applyFont="1" applyAlignment="1">
      <alignment vertical="top"/>
    </xf>
    <xf numFmtId="0" fontId="7" fillId="0" borderId="0" xfId="0" applyFont="1" applyAlignment="1">
      <alignment vertical="top" wrapText="1"/>
    </xf>
    <xf numFmtId="3" fontId="7" fillId="4" borderId="0" xfId="0" applyNumberFormat="1" applyFont="1" applyFill="1" applyAlignment="1">
      <alignment horizontal="right" vertical="top"/>
    </xf>
    <xf numFmtId="2" fontId="7" fillId="4" borderId="0" xfId="0" applyNumberFormat="1" applyFont="1" applyFill="1" applyAlignment="1">
      <alignment horizontal="right" vertical="top"/>
    </xf>
    <xf numFmtId="0" fontId="12" fillId="0" borderId="10" xfId="1" applyBorder="1" applyAlignment="1">
      <alignment horizontal="center" vertical="top"/>
    </xf>
    <xf numFmtId="0" fontId="6" fillId="4" borderId="16" xfId="0" applyFont="1" applyFill="1" applyBorder="1" applyAlignment="1">
      <alignment horizontal="center" vertical="top" wrapText="1"/>
    </xf>
    <xf numFmtId="0" fontId="6" fillId="4" borderId="16" xfId="0" applyFont="1" applyFill="1" applyBorder="1" applyAlignment="1">
      <alignment horizontal="left" vertical="top" wrapText="1"/>
    </xf>
    <xf numFmtId="0" fontId="5" fillId="4" borderId="16" xfId="0" applyFont="1" applyFill="1" applyBorder="1" applyAlignment="1">
      <alignment horizontal="center" vertical="top"/>
    </xf>
    <xf numFmtId="0" fontId="7" fillId="0" borderId="18" xfId="1" applyFont="1" applyBorder="1" applyAlignment="1">
      <alignment horizontal="center" vertical="top"/>
    </xf>
    <xf numFmtId="3" fontId="7" fillId="4" borderId="18" xfId="0" applyNumberFormat="1" applyFont="1" applyFill="1" applyBorder="1" applyAlignment="1">
      <alignment horizontal="right" vertical="top"/>
    </xf>
    <xf numFmtId="2" fontId="7" fillId="4" borderId="18" xfId="0" applyNumberFormat="1" applyFont="1" applyFill="1" applyBorder="1" applyAlignment="1">
      <alignment horizontal="right" vertical="top"/>
    </xf>
    <xf numFmtId="0" fontId="7" fillId="0" borderId="18" xfId="1" applyFont="1" applyBorder="1" applyAlignment="1">
      <alignment horizontal="center" vertical="top" wrapText="1"/>
    </xf>
    <xf numFmtId="0" fontId="7" fillId="0" borderId="18" xfId="1" applyFont="1" applyBorder="1" applyAlignment="1">
      <alignment horizontal="left" vertical="top" wrapText="1"/>
    </xf>
    <xf numFmtId="0" fontId="6" fillId="4" borderId="0" xfId="0" applyFont="1" applyFill="1" applyAlignment="1">
      <alignment horizontal="right" vertical="top"/>
    </xf>
    <xf numFmtId="2" fontId="6" fillId="4" borderId="15" xfId="0" applyNumberFormat="1" applyFont="1" applyFill="1" applyBorder="1" applyAlignment="1">
      <alignment horizontal="right" vertical="top"/>
    </xf>
    <xf numFmtId="2" fontId="6" fillId="4" borderId="16" xfId="0" applyNumberFormat="1" applyFont="1" applyFill="1" applyBorder="1" applyAlignment="1">
      <alignment horizontal="right" vertical="top"/>
    </xf>
    <xf numFmtId="166" fontId="6" fillId="4" borderId="34" xfId="0" applyNumberFormat="1" applyFont="1" applyFill="1" applyBorder="1" applyAlignment="1">
      <alignment horizontal="center" vertical="top"/>
    </xf>
    <xf numFmtId="0" fontId="6" fillId="0" borderId="16" xfId="0" applyFont="1" applyBorder="1" applyAlignment="1">
      <alignment horizontal="left" vertical="top" wrapText="1"/>
    </xf>
    <xf numFmtId="3" fontId="6" fillId="4" borderId="35" xfId="0" applyNumberFormat="1" applyFont="1" applyFill="1" applyBorder="1" applyAlignment="1">
      <alignment horizontal="right" vertical="top"/>
    </xf>
    <xf numFmtId="166" fontId="6" fillId="4" borderId="21" xfId="0" applyNumberFormat="1" applyFont="1" applyFill="1" applyBorder="1" applyAlignment="1">
      <alignment horizontal="center" vertical="top"/>
    </xf>
    <xf numFmtId="0" fontId="6" fillId="4" borderId="10" xfId="0" applyFont="1" applyFill="1" applyBorder="1" applyAlignment="1">
      <alignment horizontal="center" vertical="top" wrapText="1"/>
    </xf>
    <xf numFmtId="0" fontId="12" fillId="0" borderId="16" xfId="1" applyBorder="1" applyAlignment="1">
      <alignment horizontal="center" vertical="top"/>
    </xf>
    <xf numFmtId="0" fontId="6" fillId="0" borderId="18" xfId="0" applyFont="1" applyBorder="1" applyAlignment="1">
      <alignment horizontal="left" vertical="top" wrapText="1"/>
    </xf>
    <xf numFmtId="15" fontId="6" fillId="4" borderId="0" xfId="0" applyNumberFormat="1" applyFont="1" applyFill="1" applyAlignment="1">
      <alignment horizontal="center" vertical="top"/>
    </xf>
    <xf numFmtId="0" fontId="12" fillId="0" borderId="34" xfId="1" applyBorder="1" applyAlignment="1">
      <alignment horizontal="center" vertical="top"/>
    </xf>
    <xf numFmtId="2" fontId="6" fillId="4" borderId="18" xfId="0" applyNumberFormat="1" applyFont="1" applyFill="1" applyBorder="1" applyAlignment="1">
      <alignment horizontal="right" vertical="top"/>
    </xf>
    <xf numFmtId="2" fontId="6" fillId="4" borderId="17" xfId="0" applyNumberFormat="1" applyFont="1" applyFill="1" applyBorder="1" applyAlignment="1">
      <alignment horizontal="right" vertical="top"/>
    </xf>
    <xf numFmtId="2" fontId="6" fillId="4" borderId="0" xfId="0" applyNumberFormat="1" applyFont="1" applyFill="1" applyAlignment="1">
      <alignment horizontal="right" vertical="top"/>
    </xf>
    <xf numFmtId="2" fontId="6" fillId="4" borderId="13" xfId="0" applyNumberFormat="1" applyFont="1" applyFill="1" applyBorder="1" applyAlignment="1">
      <alignment horizontal="right" vertical="top"/>
    </xf>
    <xf numFmtId="2" fontId="6" fillId="4" borderId="10" xfId="0" applyNumberFormat="1" applyFont="1" applyFill="1" applyBorder="1" applyAlignment="1">
      <alignment horizontal="right" vertical="top"/>
    </xf>
    <xf numFmtId="2" fontId="6" fillId="4" borderId="3" xfId="0" applyNumberFormat="1" applyFont="1" applyFill="1" applyBorder="1" applyAlignment="1">
      <alignment horizontal="right" vertical="top"/>
    </xf>
    <xf numFmtId="2" fontId="6" fillId="4" borderId="35" xfId="0" applyNumberFormat="1" applyFont="1" applyFill="1" applyBorder="1" applyAlignment="1">
      <alignment horizontal="right" vertical="top"/>
    </xf>
    <xf numFmtId="2" fontId="8" fillId="2" borderId="0" xfId="0" applyNumberFormat="1" applyFont="1" applyFill="1" applyAlignment="1">
      <alignment vertical="center"/>
    </xf>
    <xf numFmtId="166" fontId="7" fillId="0" borderId="18" xfId="1" applyNumberFormat="1" applyFont="1" applyBorder="1" applyAlignment="1">
      <alignment horizontal="center" vertical="top"/>
    </xf>
    <xf numFmtId="0" fontId="12" fillId="0" borderId="12" xfId="1" applyBorder="1" applyAlignment="1">
      <alignment horizontal="center" vertical="top"/>
    </xf>
    <xf numFmtId="0" fontId="5" fillId="0" borderId="3" xfId="0" applyFont="1" applyBorder="1" applyAlignment="1">
      <alignment vertical="top" wrapText="1"/>
    </xf>
    <xf numFmtId="0" fontId="7" fillId="0" borderId="18" xfId="0" applyFont="1" applyBorder="1" applyAlignment="1">
      <alignment vertical="top" wrapText="1"/>
    </xf>
    <xf numFmtId="0" fontId="7" fillId="0" borderId="18" xfId="0" applyFont="1" applyBorder="1" applyAlignment="1">
      <alignment horizontal="center" vertical="top"/>
    </xf>
    <xf numFmtId="0" fontId="5" fillId="0" borderId="16" xfId="0" applyFont="1" applyBorder="1" applyAlignment="1">
      <alignment horizontal="center" vertical="top"/>
    </xf>
    <xf numFmtId="0" fontId="6" fillId="0" borderId="16" xfId="0" applyFont="1" applyBorder="1" applyAlignment="1">
      <alignment horizontal="center" vertical="top" wrapText="1"/>
    </xf>
    <xf numFmtId="0" fontId="5" fillId="0" borderId="16" xfId="0" applyFont="1" applyBorder="1" applyAlignment="1">
      <alignment horizontal="center" vertical="top" wrapText="1"/>
    </xf>
    <xf numFmtId="0" fontId="5" fillId="0" borderId="18" xfId="0" applyFont="1" applyBorder="1" applyAlignment="1">
      <alignment horizontal="center" vertical="top"/>
    </xf>
    <xf numFmtId="0" fontId="6" fillId="0" borderId="18" xfId="0" applyFont="1" applyBorder="1" applyAlignment="1">
      <alignment horizontal="center" vertical="top" wrapText="1"/>
    </xf>
    <xf numFmtId="0" fontId="5" fillId="0" borderId="18" xfId="0" applyFont="1" applyBorder="1" applyAlignment="1">
      <alignment horizontal="center" vertical="top" wrapText="1"/>
    </xf>
    <xf numFmtId="0" fontId="5" fillId="0" borderId="18" xfId="0" applyFont="1" applyBorder="1" applyAlignment="1">
      <alignment horizontal="left" vertical="top" wrapText="1"/>
    </xf>
    <xf numFmtId="167" fontId="6" fillId="0" borderId="18" xfId="0" applyNumberFormat="1" applyFont="1" applyBorder="1" applyAlignment="1">
      <alignment horizontal="center" vertical="top"/>
    </xf>
    <xf numFmtId="0" fontId="7" fillId="0" borderId="18" xfId="0" applyFont="1" applyBorder="1" applyAlignment="1">
      <alignment horizontal="center" vertical="top" wrapText="1"/>
    </xf>
    <xf numFmtId="167" fontId="6" fillId="0" borderId="35" xfId="0" applyNumberFormat="1" applyFont="1" applyBorder="1" applyAlignment="1">
      <alignment horizontal="center" vertical="top"/>
    </xf>
    <xf numFmtId="167" fontId="6" fillId="0" borderId="17" xfId="0" applyNumberFormat="1" applyFont="1" applyBorder="1" applyAlignment="1">
      <alignment horizontal="center" vertical="top"/>
    </xf>
    <xf numFmtId="3" fontId="6" fillId="0" borderId="2" xfId="2" applyNumberFormat="1" applyFont="1" applyBorder="1" applyAlignment="1">
      <alignment horizontal="right" vertical="top"/>
    </xf>
    <xf numFmtId="2" fontId="6" fillId="0" borderId="2" xfId="0" applyNumberFormat="1" applyFont="1" applyBorder="1" applyAlignment="1">
      <alignment horizontal="right" vertical="top"/>
    </xf>
    <xf numFmtId="3" fontId="6" fillId="0" borderId="6" xfId="2" applyNumberFormat="1" applyFont="1" applyBorder="1" applyAlignment="1">
      <alignment horizontal="right" vertical="top"/>
    </xf>
    <xf numFmtId="2" fontId="6" fillId="0" borderId="6" xfId="2" applyNumberFormat="1" applyFont="1" applyBorder="1" applyAlignment="1">
      <alignment horizontal="right" vertical="top"/>
    </xf>
    <xf numFmtId="0" fontId="6" fillId="0" borderId="6" xfId="2" applyNumberFormat="1" applyFont="1" applyBorder="1" applyAlignment="1">
      <alignment horizontal="center" vertical="top"/>
    </xf>
    <xf numFmtId="0" fontId="5" fillId="0" borderId="18" xfId="0" applyFont="1" applyBorder="1" applyAlignment="1">
      <alignment vertical="top" wrapText="1"/>
    </xf>
    <xf numFmtId="167" fontId="6" fillId="0" borderId="4" xfId="0" applyNumberFormat="1" applyFont="1" applyBorder="1" applyAlignment="1">
      <alignment horizontal="center" vertical="top"/>
    </xf>
    <xf numFmtId="0" fontId="6" fillId="0" borderId="4" xfId="0" applyFont="1" applyBorder="1" applyAlignment="1">
      <alignment horizontal="center" vertical="top"/>
    </xf>
    <xf numFmtId="0" fontId="5" fillId="0" borderId="16" xfId="0" applyFont="1" applyBorder="1" applyAlignment="1">
      <alignment vertical="top" wrapText="1"/>
    </xf>
    <xf numFmtId="3" fontId="6" fillId="0" borderId="36" xfId="2" applyNumberFormat="1" applyFont="1" applyBorder="1" applyAlignment="1">
      <alignment horizontal="right" vertical="top"/>
    </xf>
    <xf numFmtId="2" fontId="6" fillId="0" borderId="36" xfId="2" applyNumberFormat="1" applyFont="1" applyBorder="1" applyAlignment="1">
      <alignment horizontal="right" vertical="top"/>
    </xf>
    <xf numFmtId="167" fontId="6" fillId="0" borderId="36" xfId="0" applyNumberFormat="1" applyFont="1" applyBorder="1" applyAlignment="1">
      <alignment horizontal="center" vertical="top"/>
    </xf>
    <xf numFmtId="0" fontId="6" fillId="0" borderId="36" xfId="2" applyNumberFormat="1" applyFont="1" applyBorder="1" applyAlignment="1">
      <alignment horizontal="center" vertical="top"/>
    </xf>
    <xf numFmtId="0" fontId="5" fillId="4" borderId="21" xfId="0" applyFont="1" applyFill="1" applyBorder="1" applyAlignment="1">
      <alignment vertical="top" wrapText="1"/>
    </xf>
    <xf numFmtId="3" fontId="6" fillId="0" borderId="18" xfId="2" applyNumberFormat="1" applyFont="1" applyBorder="1" applyAlignment="1">
      <alignment horizontal="right" vertical="top"/>
    </xf>
    <xf numFmtId="2" fontId="6" fillId="0" borderId="18" xfId="0" applyNumberFormat="1" applyFont="1" applyBorder="1" applyAlignment="1">
      <alignment horizontal="right" vertical="top"/>
    </xf>
    <xf numFmtId="3" fontId="6" fillId="0" borderId="0" xfId="2" applyNumberFormat="1" applyFont="1" applyBorder="1" applyAlignment="1">
      <alignment horizontal="right" vertical="top"/>
    </xf>
    <xf numFmtId="2" fontId="6" fillId="0" borderId="0" xfId="0" applyNumberFormat="1" applyFont="1" applyAlignment="1">
      <alignment horizontal="right" vertical="top"/>
    </xf>
    <xf numFmtId="2" fontId="8" fillId="2" borderId="0" xfId="0" applyNumberFormat="1" applyFont="1" applyFill="1" applyAlignment="1">
      <alignment vertical="top"/>
    </xf>
    <xf numFmtId="3" fontId="6" fillId="0" borderId="1" xfId="2" applyNumberFormat="1" applyFont="1" applyBorder="1" applyAlignment="1">
      <alignment horizontal="right" vertical="top"/>
    </xf>
    <xf numFmtId="2" fontId="6" fillId="0" borderId="1" xfId="0" applyNumberFormat="1" applyFont="1" applyBorder="1" applyAlignment="1">
      <alignment horizontal="right" vertical="top"/>
    </xf>
    <xf numFmtId="3" fontId="6" fillId="0" borderId="0" xfId="2" applyNumberFormat="1" applyFont="1" applyAlignment="1">
      <alignment horizontal="right" vertical="top"/>
    </xf>
    <xf numFmtId="3" fontId="6" fillId="0" borderId="3" xfId="2" applyNumberFormat="1" applyFont="1" applyBorder="1" applyAlignment="1">
      <alignment horizontal="right" vertical="top"/>
    </xf>
    <xf numFmtId="2" fontId="6" fillId="0" borderId="3" xfId="0" applyNumberFormat="1" applyFont="1" applyBorder="1" applyAlignment="1">
      <alignment horizontal="right" vertical="top"/>
    </xf>
    <xf numFmtId="2" fontId="6" fillId="0" borderId="3" xfId="2" applyNumberFormat="1" applyFont="1" applyBorder="1" applyAlignment="1">
      <alignment horizontal="right" vertical="top"/>
    </xf>
    <xf numFmtId="3" fontId="6" fillId="0" borderId="4" xfId="2" applyNumberFormat="1" applyFont="1" applyBorder="1" applyAlignment="1">
      <alignment horizontal="right" vertical="top"/>
    </xf>
    <xf numFmtId="2" fontId="6" fillId="0" borderId="4" xfId="0" applyNumberFormat="1" applyFont="1" applyBorder="1" applyAlignment="1">
      <alignment horizontal="right" vertical="top"/>
    </xf>
    <xf numFmtId="2" fontId="6" fillId="0" borderId="6" xfId="0" applyNumberFormat="1" applyFont="1" applyBorder="1" applyAlignment="1">
      <alignment horizontal="right" vertical="top"/>
    </xf>
    <xf numFmtId="43" fontId="1" fillId="6" borderId="0" xfId="0" applyNumberFormat="1" applyFont="1" applyFill="1"/>
    <xf numFmtId="0" fontId="6" fillId="0" borderId="17" xfId="0" applyFont="1" applyBorder="1" applyAlignment="1">
      <alignment horizontal="left" vertical="top" wrapText="1"/>
    </xf>
    <xf numFmtId="0" fontId="6" fillId="0" borderId="16" xfId="0" applyFont="1" applyBorder="1" applyAlignment="1">
      <alignment horizontal="left" vertical="top" wrapText="1"/>
    </xf>
    <xf numFmtId="0" fontId="5" fillId="4" borderId="17" xfId="0" applyFont="1" applyFill="1" applyBorder="1" applyAlignment="1">
      <alignment horizontal="center" vertical="top" wrapText="1"/>
    </xf>
    <xf numFmtId="0" fontId="5" fillId="4" borderId="16" xfId="0" applyFont="1" applyFill="1" applyBorder="1" applyAlignment="1">
      <alignment horizontal="center" vertical="top" wrapText="1"/>
    </xf>
    <xf numFmtId="0" fontId="4" fillId="2" borderId="0" xfId="0" applyFont="1" applyFill="1" applyAlignment="1">
      <alignment horizontal="right" vertical="center"/>
    </xf>
    <xf numFmtId="0" fontId="5" fillId="4" borderId="17" xfId="0" applyFont="1" applyFill="1" applyBorder="1" applyAlignment="1">
      <alignment horizontal="left" vertical="top" wrapText="1"/>
    </xf>
    <xf numFmtId="0" fontId="5" fillId="4" borderId="0" xfId="0" applyFont="1" applyFill="1" applyAlignment="1">
      <alignment horizontal="left" vertical="top" wrapText="1"/>
    </xf>
    <xf numFmtId="0" fontId="5" fillId="4" borderId="10" xfId="0" applyFont="1" applyFill="1" applyBorder="1" applyAlignment="1">
      <alignment horizontal="left" vertical="top" wrapText="1"/>
    </xf>
    <xf numFmtId="0" fontId="6" fillId="0" borderId="0" xfId="0" applyFont="1" applyAlignment="1">
      <alignment horizontal="left" vertical="top" wrapText="1"/>
    </xf>
    <xf numFmtId="0" fontId="5" fillId="4" borderId="19" xfId="0" applyFont="1" applyFill="1" applyBorder="1" applyAlignment="1">
      <alignment horizontal="center" vertical="top"/>
    </xf>
    <xf numFmtId="0" fontId="6" fillId="0" borderId="20" xfId="0" applyFont="1" applyBorder="1" applyAlignment="1">
      <alignment vertical="top"/>
    </xf>
    <xf numFmtId="0" fontId="6" fillId="4" borderId="17" xfId="0" applyFont="1" applyFill="1" applyBorder="1" applyAlignment="1">
      <alignment horizontal="left" vertical="top" wrapText="1"/>
    </xf>
    <xf numFmtId="0" fontId="6" fillId="0" borderId="0" xfId="0" applyFont="1" applyAlignment="1">
      <alignment vertical="top"/>
    </xf>
    <xf numFmtId="0" fontId="6" fillId="4" borderId="17" xfId="0" applyFont="1" applyFill="1" applyBorder="1" applyAlignment="1">
      <alignment horizontal="center" vertical="top" wrapText="1"/>
    </xf>
    <xf numFmtId="0" fontId="6" fillId="0" borderId="0" xfId="0" applyFont="1" applyAlignment="1">
      <alignment vertical="top" wrapText="1"/>
    </xf>
    <xf numFmtId="0" fontId="5" fillId="4" borderId="17" xfId="0" applyFont="1" applyFill="1" applyBorder="1" applyAlignment="1">
      <alignment vertical="top" wrapText="1"/>
    </xf>
    <xf numFmtId="0" fontId="5" fillId="4" borderId="0" xfId="0" applyFont="1" applyFill="1" applyAlignment="1">
      <alignment horizontal="center" vertical="top"/>
    </xf>
    <xf numFmtId="0" fontId="5" fillId="4" borderId="16" xfId="0" applyFont="1" applyFill="1" applyBorder="1" applyAlignment="1">
      <alignment horizontal="center" vertical="top"/>
    </xf>
    <xf numFmtId="0" fontId="6" fillId="4" borderId="0" xfId="0" applyFont="1" applyFill="1" applyAlignment="1">
      <alignment horizontal="left" vertical="top" wrapText="1"/>
    </xf>
    <xf numFmtId="0" fontId="6" fillId="4" borderId="16" xfId="0" applyFont="1" applyFill="1" applyBorder="1" applyAlignment="1">
      <alignment horizontal="left" vertical="top" wrapText="1"/>
    </xf>
    <xf numFmtId="0" fontId="6" fillId="4" borderId="0" xfId="0" applyFont="1" applyFill="1" applyAlignment="1">
      <alignment horizontal="center" vertical="top" wrapText="1"/>
    </xf>
    <xf numFmtId="0" fontId="6" fillId="4" borderId="16" xfId="0" applyFont="1" applyFill="1" applyBorder="1" applyAlignment="1">
      <alignment horizontal="center" vertical="top" wrapText="1"/>
    </xf>
    <xf numFmtId="0" fontId="5" fillId="4" borderId="0" xfId="0" applyFont="1" applyFill="1" applyAlignment="1">
      <alignment horizontal="center" vertical="top" wrapText="1"/>
    </xf>
    <xf numFmtId="0" fontId="5" fillId="4" borderId="17" xfId="0" applyFont="1" applyFill="1" applyBorder="1" applyAlignment="1">
      <alignment horizontal="center" vertical="top"/>
    </xf>
    <xf numFmtId="0" fontId="7" fillId="0" borderId="16" xfId="0" applyFont="1" applyBorder="1" applyAlignment="1">
      <alignment vertical="top"/>
    </xf>
    <xf numFmtId="0" fontId="7" fillId="0" borderId="16" xfId="0" applyFont="1" applyBorder="1" applyAlignment="1">
      <alignment vertical="top" wrapText="1"/>
    </xf>
    <xf numFmtId="0" fontId="7" fillId="0" borderId="6" xfId="0" applyFont="1" applyBorder="1" applyAlignment="1">
      <alignment horizontal="left" vertical="top" wrapText="1"/>
    </xf>
    <xf numFmtId="0" fontId="7" fillId="0" borderId="0" xfId="0" applyFont="1" applyAlignment="1">
      <alignment horizontal="left" vertical="top" wrapText="1"/>
    </xf>
    <xf numFmtId="0" fontId="7" fillId="0" borderId="16" xfId="0" applyFont="1" applyBorder="1" applyAlignment="1">
      <alignment horizontal="left" vertical="top" wrapText="1"/>
    </xf>
    <xf numFmtId="0" fontId="5" fillId="0" borderId="4" xfId="0" applyFont="1" applyBorder="1" applyAlignment="1">
      <alignment horizontal="left" vertical="top" wrapText="1"/>
    </xf>
    <xf numFmtId="0" fontId="5" fillId="0" borderId="0" xfId="0" applyFont="1" applyAlignment="1">
      <alignment horizontal="left" vertical="top" wrapText="1"/>
    </xf>
    <xf numFmtId="0" fontId="6" fillId="0" borderId="4" xfId="0" applyFont="1" applyBorder="1" applyAlignment="1">
      <alignment horizontal="left" vertical="top" wrapText="1"/>
    </xf>
    <xf numFmtId="0" fontId="5" fillId="0" borderId="0" xfId="0" applyFont="1" applyAlignment="1">
      <alignment vertical="top" wrapText="1"/>
    </xf>
    <xf numFmtId="0" fontId="7" fillId="0" borderId="3" xfId="0" applyFont="1" applyBorder="1" applyAlignment="1">
      <alignment vertical="top"/>
    </xf>
    <xf numFmtId="0" fontId="4" fillId="2" borderId="0" xfId="0" applyFont="1" applyFill="1" applyAlignment="1">
      <alignment horizontal="right" vertical="top"/>
    </xf>
    <xf numFmtId="0" fontId="5" fillId="0" borderId="0" xfId="0" applyFont="1" applyAlignment="1">
      <alignment horizontal="center" vertical="top"/>
    </xf>
    <xf numFmtId="0" fontId="7" fillId="0" borderId="0" xfId="0" applyFont="1" applyAlignment="1">
      <alignment vertical="top"/>
    </xf>
    <xf numFmtId="0" fontId="6" fillId="0" borderId="0" xfId="0" applyFont="1" applyAlignment="1">
      <alignment horizontal="center" vertical="top" wrapText="1"/>
    </xf>
    <xf numFmtId="0" fontId="7" fillId="0" borderId="0" xfId="0" applyFont="1" applyAlignment="1">
      <alignment vertical="top" wrapText="1"/>
    </xf>
    <xf numFmtId="0" fontId="5" fillId="0" borderId="0" xfId="0" applyFont="1" applyAlignment="1">
      <alignment horizontal="center" vertical="top" wrapText="1"/>
    </xf>
    <xf numFmtId="0" fontId="7" fillId="0" borderId="1" xfId="0" applyFont="1" applyBorder="1" applyAlignment="1">
      <alignment vertical="top"/>
    </xf>
    <xf numFmtId="0" fontId="7" fillId="0" borderId="1" xfId="0" applyFont="1" applyBorder="1" applyAlignment="1">
      <alignment vertical="top" wrapText="1"/>
    </xf>
    <xf numFmtId="0" fontId="5" fillId="0" borderId="4" xfId="0" applyFont="1" applyBorder="1" applyAlignment="1">
      <alignment horizontal="center" vertical="top" wrapText="1"/>
    </xf>
    <xf numFmtId="0" fontId="20" fillId="0" borderId="0" xfId="0" applyFont="1" applyAlignment="1">
      <alignment horizontal="center" vertical="center" wrapText="1"/>
    </xf>
    <xf numFmtId="0" fontId="20" fillId="0" borderId="0" xfId="0" applyFont="1" applyAlignment="1">
      <alignment horizontal="center" vertical="center"/>
    </xf>
    <xf numFmtId="0" fontId="17" fillId="0" borderId="0" xfId="0" applyFont="1" applyAlignment="1">
      <alignment horizontal="left" vertical="center" wrapText="1"/>
    </xf>
    <xf numFmtId="0" fontId="12" fillId="0" borderId="11" xfId="1" applyFont="1" applyBorder="1" applyAlignment="1">
      <alignment horizontal="center" vertical="top"/>
    </xf>
    <xf numFmtId="0" fontId="6" fillId="0" borderId="0" xfId="0" applyFont="1" applyAlignment="1"/>
    <xf numFmtId="0" fontId="12" fillId="0" borderId="18" xfId="1" applyFont="1" applyBorder="1" applyAlignment="1">
      <alignment horizontal="center" vertical="top"/>
    </xf>
  </cellXfs>
  <cellStyles count="4">
    <cellStyle name="Comma" xfId="2" builtinId="3"/>
    <cellStyle name="Hyperlink" xfId="1" builtinId="8"/>
    <cellStyle name="Normal" xfId="0" builtinId="0"/>
    <cellStyle name="Percent" xfId="3" builtinId="5"/>
  </cellStyles>
  <dxfs count="0"/>
  <tableStyles count="0" defaultTableStyle="TableStyleMedium2" defaultPivotStyle="PivotStyleLight16"/>
  <colors>
    <mruColors>
      <color rgb="FF4956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473241901100392"/>
          <c:y val="4.5438304308554917E-2"/>
          <c:w val="0.64683770162532483"/>
          <c:h val="0.91850921486991588"/>
        </c:manualLayout>
      </c:layout>
      <c:doughnutChart>
        <c:varyColors val="1"/>
        <c:ser>
          <c:idx val="0"/>
          <c:order val="0"/>
          <c:dPt>
            <c:idx val="0"/>
            <c:bubble3D val="0"/>
            <c:spPr>
              <a:solidFill>
                <a:srgbClr val="A2C4C9"/>
              </a:solidFill>
            </c:spPr>
            <c:extLst>
              <c:ext xmlns:c16="http://schemas.microsoft.com/office/drawing/2014/chart" uri="{C3380CC4-5D6E-409C-BE32-E72D297353CC}">
                <c16:uniqueId val="{00000001-650E-4200-9406-07453B3782CE}"/>
              </c:ext>
            </c:extLst>
          </c:dPt>
          <c:dPt>
            <c:idx val="1"/>
            <c:bubble3D val="0"/>
            <c:spPr>
              <a:solidFill>
                <a:srgbClr val="CCCCCC"/>
              </a:solidFill>
            </c:spPr>
            <c:extLst>
              <c:ext xmlns:c16="http://schemas.microsoft.com/office/drawing/2014/chart" uri="{C3380CC4-5D6E-409C-BE32-E72D297353CC}">
                <c16:uniqueId val="{00000003-650E-4200-9406-07453B3782CE}"/>
              </c:ext>
            </c:extLst>
          </c:dPt>
          <c:dPt>
            <c:idx val="2"/>
            <c:bubble3D val="0"/>
            <c:spPr>
              <a:solidFill>
                <a:srgbClr val="CFE2F3"/>
              </a:solidFill>
            </c:spPr>
            <c:extLst>
              <c:ext xmlns:c16="http://schemas.microsoft.com/office/drawing/2014/chart" uri="{C3380CC4-5D6E-409C-BE32-E72D297353CC}">
                <c16:uniqueId val="{00000005-650E-4200-9406-07453B3782CE}"/>
              </c:ext>
            </c:extLst>
          </c:dPt>
          <c:dLbls>
            <c:spPr>
              <a:noFill/>
              <a:ln>
                <a:noFill/>
              </a:ln>
              <a:effectLst/>
            </c:spPr>
            <c:txPr>
              <a:bodyPr wrap="square" lIns="38100" tIns="19050" rIns="38100" bIns="19050" anchor="ctr">
                <a:spAutoFit/>
              </a:bodyPr>
              <a:lstStyle/>
              <a:p>
                <a:pPr>
                  <a:defRPr sz="1400" b="1">
                    <a:latin typeface="TH Sarabun New" panose="020B0500040200020003" pitchFamily="34" charset="-34"/>
                    <a:cs typeface="TH Sarabun New" panose="020B0500040200020003" pitchFamily="34" charset="-34"/>
                  </a:defRPr>
                </a:pPr>
                <a:endParaRPr lang="en-US"/>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ข้อมูล!$A$3:$A$5</c:f>
              <c:strCache>
                <c:ptCount val="3"/>
                <c:pt idx="0">
                  <c:v>Thailand</c:v>
                </c:pt>
                <c:pt idx="1">
                  <c:v>ASEAN</c:v>
                </c:pt>
                <c:pt idx="2">
                  <c:v>Thailand &amp; ASEAN</c:v>
                </c:pt>
              </c:strCache>
            </c:strRef>
          </c:cat>
          <c:val>
            <c:numRef>
              <c:f>ข้อมูล!$F$3:$F$5</c:f>
              <c:numCache>
                <c:formatCode>0.0%</c:formatCode>
                <c:ptCount val="3"/>
                <c:pt idx="0">
                  <c:v>0.43724557681653264</c:v>
                </c:pt>
                <c:pt idx="1">
                  <c:v>0.21968518924175082</c:v>
                </c:pt>
                <c:pt idx="2">
                  <c:v>0.34306923394171662</c:v>
                </c:pt>
              </c:numCache>
            </c:numRef>
          </c:val>
          <c:extLst>
            <c:ext xmlns:c16="http://schemas.microsoft.com/office/drawing/2014/chart" uri="{C3380CC4-5D6E-409C-BE32-E72D297353CC}">
              <c16:uniqueId val="{00000006-650E-4200-9406-07453B3782CE}"/>
            </c:ext>
          </c:extLst>
        </c:ser>
        <c:dLbls>
          <c:showLegendKey val="0"/>
          <c:showVal val="0"/>
          <c:showCatName val="1"/>
          <c:showSerName val="0"/>
          <c:showPercent val="1"/>
          <c:showBubbleSize val="0"/>
          <c:showLeaderLines val="1"/>
        </c:dLbls>
        <c:firstSliceAng val="0"/>
        <c:holeSize val="25"/>
      </c:doughnutChart>
      <c:spPr>
        <a:ln>
          <a:noFill/>
        </a:ln>
      </c:spPr>
    </c:plotArea>
    <c:plotVisOnly val="1"/>
    <c:dispBlanksAs val="zero"/>
    <c:showDLblsOverMax val="1"/>
  </c:chart>
  <c:spPr>
    <a:solidFill>
      <a:srgbClr val="FFFFFF">
        <a:alpha val="0"/>
      </a:srgbClr>
    </a:solid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473241901100392"/>
          <c:y val="4.5438304308554917E-2"/>
          <c:w val="0.64683770162532483"/>
          <c:h val="0.91850921486991588"/>
        </c:manualLayout>
      </c:layout>
      <c:doughnutChart>
        <c:varyColors val="1"/>
        <c:ser>
          <c:idx val="0"/>
          <c:order val="0"/>
          <c:dPt>
            <c:idx val="0"/>
            <c:bubble3D val="0"/>
            <c:spPr>
              <a:solidFill>
                <a:srgbClr val="A2C4C9"/>
              </a:solidFill>
            </c:spPr>
            <c:extLst>
              <c:ext xmlns:c16="http://schemas.microsoft.com/office/drawing/2014/chart" uri="{C3380CC4-5D6E-409C-BE32-E72D297353CC}">
                <c16:uniqueId val="{00000001-838D-4A27-A112-7110D768F717}"/>
              </c:ext>
            </c:extLst>
          </c:dPt>
          <c:dPt>
            <c:idx val="1"/>
            <c:bubble3D val="0"/>
            <c:spPr>
              <a:solidFill>
                <a:srgbClr val="CCCCCC"/>
              </a:solidFill>
            </c:spPr>
            <c:extLst>
              <c:ext xmlns:c16="http://schemas.microsoft.com/office/drawing/2014/chart" uri="{C3380CC4-5D6E-409C-BE32-E72D297353CC}">
                <c16:uniqueId val="{00000003-838D-4A27-A112-7110D768F717}"/>
              </c:ext>
            </c:extLst>
          </c:dPt>
          <c:dPt>
            <c:idx val="2"/>
            <c:bubble3D val="0"/>
            <c:spPr>
              <a:solidFill>
                <a:srgbClr val="CFE2F3"/>
              </a:solidFill>
            </c:spPr>
            <c:extLst>
              <c:ext xmlns:c16="http://schemas.microsoft.com/office/drawing/2014/chart" uri="{C3380CC4-5D6E-409C-BE32-E72D297353CC}">
                <c16:uniqueId val="{00000005-838D-4A27-A112-7110D768F717}"/>
              </c:ext>
            </c:extLst>
          </c:dPt>
          <c:dLbls>
            <c:spPr>
              <a:noFill/>
              <a:ln>
                <a:noFill/>
              </a:ln>
              <a:effectLst/>
            </c:spPr>
            <c:txPr>
              <a:bodyPr wrap="square" lIns="38100" tIns="19050" rIns="38100" bIns="19050" anchor="ctr">
                <a:spAutoFit/>
              </a:bodyPr>
              <a:lstStyle/>
              <a:p>
                <a:pPr>
                  <a:defRPr sz="1400" b="1">
                    <a:latin typeface="TH Sarabun New" panose="020B0500040200020003" pitchFamily="34" charset="-34"/>
                    <a:cs typeface="TH Sarabun New" panose="020B0500040200020003" pitchFamily="34" charset="-34"/>
                  </a:defRPr>
                </a:pPr>
                <a:endParaRPr lang="en-US"/>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ข้อมูล!$A$3:$A$5</c:f>
              <c:strCache>
                <c:ptCount val="3"/>
                <c:pt idx="0">
                  <c:v>Thailand</c:v>
                </c:pt>
                <c:pt idx="1">
                  <c:v>ASEAN</c:v>
                </c:pt>
                <c:pt idx="2">
                  <c:v>Thailand &amp; ASEAN</c:v>
                </c:pt>
              </c:strCache>
            </c:strRef>
          </c:cat>
          <c:val>
            <c:numRef>
              <c:f>ข้อมูล!$F$3:$F$5</c:f>
              <c:numCache>
                <c:formatCode>0.0%</c:formatCode>
                <c:ptCount val="3"/>
                <c:pt idx="0">
                  <c:v>0.43724557681653264</c:v>
                </c:pt>
                <c:pt idx="1">
                  <c:v>0.21968518924175082</c:v>
                </c:pt>
                <c:pt idx="2">
                  <c:v>0.34306923394171662</c:v>
                </c:pt>
              </c:numCache>
            </c:numRef>
          </c:val>
          <c:extLst>
            <c:ext xmlns:c16="http://schemas.microsoft.com/office/drawing/2014/chart" uri="{C3380CC4-5D6E-409C-BE32-E72D297353CC}">
              <c16:uniqueId val="{00000006-838D-4A27-A112-7110D768F717}"/>
            </c:ext>
          </c:extLst>
        </c:ser>
        <c:dLbls>
          <c:showLegendKey val="0"/>
          <c:showVal val="0"/>
          <c:showCatName val="1"/>
          <c:showSerName val="0"/>
          <c:showPercent val="1"/>
          <c:showBubbleSize val="0"/>
          <c:showLeaderLines val="1"/>
        </c:dLbls>
        <c:firstSliceAng val="0"/>
        <c:holeSize val="25"/>
      </c:doughnutChart>
      <c:spPr>
        <a:ln>
          <a:noFill/>
        </a:ln>
      </c:spPr>
    </c:plotArea>
    <c:plotVisOnly val="1"/>
    <c:dispBlanksAs val="zero"/>
    <c:showDLblsOverMax val="1"/>
  </c:chart>
  <c:spPr>
    <a:solidFill>
      <a:srgbClr val="FFFFFF">
        <a:alpha val="0"/>
      </a:srgbClr>
    </a:solid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doughnutChart>
        <c:varyColors val="1"/>
        <c:ser>
          <c:idx val="0"/>
          <c:order val="0"/>
          <c:dPt>
            <c:idx val="0"/>
            <c:bubble3D val="0"/>
            <c:spPr>
              <a:solidFill>
                <a:srgbClr val="A2C4C9"/>
              </a:solidFill>
            </c:spPr>
            <c:extLst>
              <c:ext xmlns:c16="http://schemas.microsoft.com/office/drawing/2014/chart" uri="{C3380CC4-5D6E-409C-BE32-E72D297353CC}">
                <c16:uniqueId val="{00000001-3EC1-4495-B347-AF99FAAA3593}"/>
              </c:ext>
            </c:extLst>
          </c:dPt>
          <c:dPt>
            <c:idx val="1"/>
            <c:bubble3D val="0"/>
            <c:spPr>
              <a:solidFill>
                <a:srgbClr val="CCCCCC"/>
              </a:solidFill>
            </c:spPr>
            <c:extLst>
              <c:ext xmlns:c16="http://schemas.microsoft.com/office/drawing/2014/chart" uri="{C3380CC4-5D6E-409C-BE32-E72D297353CC}">
                <c16:uniqueId val="{00000003-3EC1-4495-B347-AF99FAAA3593}"/>
              </c:ext>
            </c:extLst>
          </c:dPt>
          <c:dPt>
            <c:idx val="2"/>
            <c:bubble3D val="0"/>
            <c:spPr>
              <a:solidFill>
                <a:srgbClr val="CFE2F3"/>
              </a:solidFill>
            </c:spPr>
            <c:extLst>
              <c:ext xmlns:c16="http://schemas.microsoft.com/office/drawing/2014/chart" uri="{C3380CC4-5D6E-409C-BE32-E72D297353CC}">
                <c16:uniqueId val="{00000005-3EC1-4495-B347-AF99FAAA3593}"/>
              </c:ext>
            </c:extLst>
          </c:dPt>
          <c:dLbls>
            <c:spPr>
              <a:noFill/>
              <a:ln>
                <a:noFill/>
              </a:ln>
              <a:effectLst/>
            </c:spPr>
            <c:txPr>
              <a:bodyPr wrap="square" lIns="38100" tIns="19050" rIns="38100" bIns="19050" anchor="ctr">
                <a:spAutoFit/>
              </a:bodyPr>
              <a:lstStyle/>
              <a:p>
                <a:pPr>
                  <a:defRPr sz="1400" b="1">
                    <a:latin typeface="TH Sarabun New" panose="020B0500040200020003" pitchFamily="34" charset="-34"/>
                    <a:cs typeface="TH Sarabun New" panose="020B0500040200020003" pitchFamily="34" charset="-34"/>
                  </a:defRPr>
                </a:pPr>
                <a:endParaRPr lang="en-US"/>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ข้อมูล!$A$3:$A$5</c:f>
              <c:strCache>
                <c:ptCount val="3"/>
                <c:pt idx="0">
                  <c:v>Thailand</c:v>
                </c:pt>
                <c:pt idx="1">
                  <c:v>ASEAN</c:v>
                </c:pt>
                <c:pt idx="2">
                  <c:v>Thailand &amp; ASEAN</c:v>
                </c:pt>
              </c:strCache>
            </c:strRef>
          </c:cat>
          <c:val>
            <c:numRef>
              <c:f>ข้อมูล!$F$3:$F$5</c:f>
              <c:numCache>
                <c:formatCode>0.0%</c:formatCode>
                <c:ptCount val="3"/>
                <c:pt idx="0">
                  <c:v>0.43724557681653264</c:v>
                </c:pt>
                <c:pt idx="1">
                  <c:v>0.21968518924175082</c:v>
                </c:pt>
                <c:pt idx="2">
                  <c:v>0.34306923394171662</c:v>
                </c:pt>
              </c:numCache>
            </c:numRef>
          </c:val>
          <c:extLst>
            <c:ext xmlns:c16="http://schemas.microsoft.com/office/drawing/2014/chart" uri="{C3380CC4-5D6E-409C-BE32-E72D297353CC}">
              <c16:uniqueId val="{00000006-3EC1-4495-B347-AF99FAAA3593}"/>
            </c:ext>
          </c:extLst>
        </c:ser>
        <c:dLbls>
          <c:showLegendKey val="0"/>
          <c:showVal val="0"/>
          <c:showCatName val="1"/>
          <c:showSerName val="0"/>
          <c:showPercent val="1"/>
          <c:showBubbleSize val="0"/>
          <c:showLeaderLines val="1"/>
        </c:dLbls>
        <c:firstSliceAng val="0"/>
        <c:holeSize val="25"/>
      </c:doughnutChart>
      <c:spPr>
        <a:ln>
          <a:noFill/>
        </a:ln>
      </c:spPr>
    </c:plotArea>
    <c:plotVisOnly val="1"/>
    <c:dispBlanksAs val="zero"/>
    <c:showDLblsOverMax val="1"/>
  </c:chart>
  <c:spPr>
    <a:solidFill>
      <a:srgbClr val="FFFFFF">
        <a:alpha val="0"/>
      </a:srgbClr>
    </a:solid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7</xdr:col>
      <xdr:colOff>387325</xdr:colOff>
      <xdr:row>0</xdr:row>
      <xdr:rowOff>123825</xdr:rowOff>
    </xdr:from>
    <xdr:ext cx="902299" cy="433708"/>
    <xdr:sp macro="" textlink="">
      <xdr:nvSpPr>
        <xdr:cNvPr id="2" name="Rectangle 1">
          <a:extLst>
            <a:ext uri="{FF2B5EF4-FFF2-40B4-BE49-F238E27FC236}">
              <a16:creationId xmlns:a16="http://schemas.microsoft.com/office/drawing/2014/main" id="{02553292-30DA-6C9E-75A6-2B3BA7E172D8}"/>
            </a:ext>
          </a:extLst>
        </xdr:cNvPr>
        <xdr:cNvSpPr/>
      </xdr:nvSpPr>
      <xdr:spPr>
        <a:xfrm>
          <a:off x="4419575" y="123825"/>
          <a:ext cx="902299" cy="433708"/>
        </a:xfrm>
        <a:prstGeom prst="rect">
          <a:avLst/>
        </a:prstGeom>
        <a:noFill/>
      </xdr:spPr>
      <xdr:txBody>
        <a:bodyPr wrap="none" lIns="91440" tIns="45720" rIns="91440" bIns="45720">
          <a:spAutoFit/>
        </a:bodyPr>
        <a:lstStyle/>
        <a:p>
          <a:pPr algn="ctr"/>
          <a:r>
            <a:rPr lang="th-TH" sz="2000" b="1" cap="none" spc="0">
              <a:ln w="0"/>
              <a:solidFill>
                <a:schemeClr val="bg1"/>
              </a:solidFill>
              <a:effectLst>
                <a:outerShdw blurRad="38100" dist="19050" dir="2700000" algn="tl" rotWithShape="0">
                  <a:schemeClr val="dk1">
                    <a:alpha val="40000"/>
                  </a:schemeClr>
                </a:outerShdw>
              </a:effectLst>
              <a:latin typeface="TH Sarabun New" panose="020B0500040200020003" pitchFamily="34" charset="-34"/>
              <a:cs typeface="TH Sarabun New" panose="020B0500040200020003" pitchFamily="34" charset="-34"/>
            </a:rPr>
            <a:t>สรุปข้อมูล</a:t>
          </a:r>
          <a:endParaRPr lang="en-US" sz="2000" b="1" cap="none" spc="0">
            <a:ln w="0"/>
            <a:solidFill>
              <a:schemeClr val="bg1"/>
            </a:solidFill>
            <a:effectLst>
              <a:outerShdw blurRad="38100" dist="19050" dir="2700000" algn="tl" rotWithShape="0">
                <a:schemeClr val="dk1">
                  <a:alpha val="40000"/>
                </a:schemeClr>
              </a:outerShdw>
            </a:effectLst>
            <a:latin typeface="TH Sarabun New" panose="020B0500040200020003" pitchFamily="34" charset="-34"/>
            <a:cs typeface="TH Sarabun New" panose="020B0500040200020003" pitchFamily="34" charset="-34"/>
          </a:endParaRPr>
        </a:p>
      </xdr:txBody>
    </xdr:sp>
    <xdr:clientData/>
  </xdr:oneCellAnchor>
  <xdr:oneCellAnchor>
    <xdr:from>
      <xdr:col>2</xdr:col>
      <xdr:colOff>31750</xdr:colOff>
      <xdr:row>6</xdr:row>
      <xdr:rowOff>31750</xdr:rowOff>
    </xdr:from>
    <xdr:ext cx="184731" cy="254557"/>
    <xdr:sp macro="" textlink="">
      <xdr:nvSpPr>
        <xdr:cNvPr id="4" name="TextBox 3">
          <a:extLst>
            <a:ext uri="{FF2B5EF4-FFF2-40B4-BE49-F238E27FC236}">
              <a16:creationId xmlns:a16="http://schemas.microsoft.com/office/drawing/2014/main" id="{DBA0452F-DBB4-5FC7-5556-EF9987FBD229}"/>
            </a:ext>
          </a:extLst>
        </xdr:cNvPr>
        <xdr:cNvSpPr txBox="1"/>
      </xdr:nvSpPr>
      <xdr:spPr>
        <a:xfrm>
          <a:off x="641350" y="9842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1</xdr:col>
      <xdr:colOff>2382</xdr:colOff>
      <xdr:row>2</xdr:row>
      <xdr:rowOff>162720</xdr:rowOff>
    </xdr:from>
    <xdr:to>
      <xdr:col>15</xdr:col>
      <xdr:colOff>591320</xdr:colOff>
      <xdr:row>34</xdr:row>
      <xdr:rowOff>54769</xdr:rowOff>
    </xdr:to>
    <xdr:sp macro="" textlink="">
      <xdr:nvSpPr>
        <xdr:cNvPr id="17" name="Rectangle 16">
          <a:extLst>
            <a:ext uri="{FF2B5EF4-FFF2-40B4-BE49-F238E27FC236}">
              <a16:creationId xmlns:a16="http://schemas.microsoft.com/office/drawing/2014/main" id="{09CA3312-9140-4636-8344-6895FEAFA74A}"/>
            </a:ext>
          </a:extLst>
        </xdr:cNvPr>
        <xdr:cNvSpPr/>
      </xdr:nvSpPr>
      <xdr:spPr>
        <a:xfrm>
          <a:off x="371476" y="496095"/>
          <a:ext cx="9090000" cy="5226049"/>
        </a:xfrm>
        <a:prstGeom prst="rect">
          <a:avLst/>
        </a:prstGeom>
        <a:solidFill>
          <a:schemeClr val="bg1"/>
        </a:solidFill>
        <a:ln>
          <a:solidFill>
            <a:srgbClr val="49564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190497</xdr:colOff>
      <xdr:row>5</xdr:row>
      <xdr:rowOff>15875</xdr:rowOff>
    </xdr:from>
    <xdr:to>
      <xdr:col>14</xdr:col>
      <xdr:colOff>307972</xdr:colOff>
      <xdr:row>33</xdr:row>
      <xdr:rowOff>3025</xdr:rowOff>
    </xdr:to>
    <xdr:grpSp>
      <xdr:nvGrpSpPr>
        <xdr:cNvPr id="5" name="Group 4">
          <a:extLst>
            <a:ext uri="{FF2B5EF4-FFF2-40B4-BE49-F238E27FC236}">
              <a16:creationId xmlns:a16="http://schemas.microsoft.com/office/drawing/2014/main" id="{C31DB068-F70C-16D2-674E-B2BA0BCBF220}"/>
            </a:ext>
          </a:extLst>
        </xdr:cNvPr>
        <xdr:cNvGrpSpPr/>
      </xdr:nvGrpSpPr>
      <xdr:grpSpPr>
        <a:xfrm>
          <a:off x="1123947" y="777875"/>
          <a:ext cx="7089775" cy="4254350"/>
          <a:chOff x="1166810" y="849313"/>
          <a:chExt cx="7404100" cy="4651376"/>
        </a:xfrm>
      </xdr:grpSpPr>
      <xdr:grpSp>
        <xdr:nvGrpSpPr>
          <xdr:cNvPr id="137" name="Group 10">
            <a:extLst>
              <a:ext uri="{FF2B5EF4-FFF2-40B4-BE49-F238E27FC236}">
                <a16:creationId xmlns:a16="http://schemas.microsoft.com/office/drawing/2014/main" id="{36E41AC6-ABF8-8553-2D57-5E3492FB9E9A}"/>
              </a:ext>
            </a:extLst>
          </xdr:cNvPr>
          <xdr:cNvGrpSpPr/>
        </xdr:nvGrpSpPr>
        <xdr:grpSpPr>
          <a:xfrm>
            <a:off x="4491828" y="852648"/>
            <a:ext cx="1876507" cy="1149337"/>
            <a:chOff x="3943350" y="962023"/>
            <a:chExt cx="1890000" cy="1109644"/>
          </a:xfrm>
        </xdr:grpSpPr>
        <xdr:sp macro="" textlink="">
          <xdr:nvSpPr>
            <xdr:cNvPr id="138" name="Shape 26">
              <a:extLst>
                <a:ext uri="{FF2B5EF4-FFF2-40B4-BE49-F238E27FC236}">
                  <a16:creationId xmlns:a16="http://schemas.microsoft.com/office/drawing/2014/main" id="{5121E0D3-DCC4-4BEB-9615-BFC0E3021DDC}"/>
                </a:ext>
              </a:extLst>
            </xdr:cNvPr>
            <xdr:cNvSpPr/>
          </xdr:nvSpPr>
          <xdr:spPr>
            <a:xfrm>
              <a:off x="3943350" y="962023"/>
              <a:ext cx="1890000" cy="1109644"/>
            </a:xfrm>
            <a:prstGeom prst="roundRect">
              <a:avLst>
                <a:gd name="adj" fmla="val 16667"/>
              </a:avLst>
            </a:prstGeom>
            <a:solidFill>
              <a:schemeClr val="bg2">
                <a:lumMod val="50000"/>
              </a:schemeClr>
            </a:solidFill>
            <a:ln>
              <a:noFill/>
            </a:ln>
          </xdr:spPr>
          <xdr:txBody>
            <a:bodyPr spcFirstLastPara="1" wrap="square" lIns="91425" tIns="91425" rIns="91425" bIns="91425" anchor="b" anchorCtr="0">
              <a:noAutofit/>
            </a:bodyPr>
            <a:lstStyle/>
            <a:p>
              <a:pPr marL="0" lvl="0" indent="0" algn="r" rtl="0">
                <a:spcBef>
                  <a:spcPts val="0"/>
                </a:spcBef>
                <a:spcAft>
                  <a:spcPts val="0"/>
                </a:spcAft>
                <a:buNone/>
              </a:pPr>
              <a:endParaRPr lang="en-US" sz="1600">
                <a:solidFill>
                  <a:schemeClr val="bg1"/>
                </a:solidFill>
                <a:latin typeface="TH Sarabun New" panose="020B0500040200020003" pitchFamily="34" charset="-34"/>
                <a:cs typeface="TH Sarabun New" panose="020B0500040200020003" pitchFamily="34" charset="-34"/>
              </a:endParaRPr>
            </a:p>
            <a:p>
              <a:pPr marL="0" lvl="0" indent="0" algn="r" rtl="0">
                <a:spcBef>
                  <a:spcPts val="0"/>
                </a:spcBef>
                <a:spcAft>
                  <a:spcPts val="0"/>
                </a:spcAft>
                <a:buNone/>
              </a:pPr>
              <a:r>
                <a:rPr lang="th-TH" sz="1600">
                  <a:solidFill>
                    <a:schemeClr val="bg1"/>
                  </a:solidFill>
                  <a:latin typeface="TH Sarabun New" panose="020B0500040200020003" pitchFamily="34" charset="-34"/>
                  <a:cs typeface="TH Sarabun New" panose="020B0500040200020003" pitchFamily="34" charset="-34"/>
                </a:rPr>
                <a:t>สัดส่วนต่อมูลค่า </a:t>
              </a:r>
            </a:p>
            <a:p>
              <a:pPr marL="0" lvl="0" indent="0" algn="r" rtl="0">
                <a:spcBef>
                  <a:spcPts val="0"/>
                </a:spcBef>
                <a:spcAft>
                  <a:spcPts val="0"/>
                </a:spcAft>
                <a:buNone/>
              </a:pPr>
              <a:r>
                <a:rPr lang="en-US" sz="1600">
                  <a:solidFill>
                    <a:schemeClr val="bg1"/>
                  </a:solidFill>
                  <a:latin typeface="TH Sarabun New" panose="020B0500040200020003" pitchFamily="34" charset="-34"/>
                  <a:cs typeface="TH Sarabun New" panose="020B0500040200020003" pitchFamily="34" charset="-34"/>
                </a:rPr>
                <a:t>ESG</a:t>
              </a:r>
              <a:r>
                <a:rPr lang="en-US" sz="1600" baseline="0">
                  <a:solidFill>
                    <a:schemeClr val="bg1"/>
                  </a:solidFill>
                  <a:latin typeface="TH Sarabun New" panose="020B0500040200020003" pitchFamily="34" charset="-34"/>
                  <a:cs typeface="TH Sarabun New" panose="020B0500040200020003" pitchFamily="34" charset="-34"/>
                </a:rPr>
                <a:t> Bond </a:t>
              </a:r>
              <a:r>
                <a:rPr lang="th-TH" sz="1600" baseline="0">
                  <a:solidFill>
                    <a:schemeClr val="bg1"/>
                  </a:solidFill>
                  <a:latin typeface="TH Sarabun New" panose="020B0500040200020003" pitchFamily="34" charset="-34"/>
                  <a:cs typeface="TH Sarabun New" panose="020B0500040200020003" pitchFamily="34" charset="-34"/>
                </a:rPr>
                <a:t>ทั้งหมด</a:t>
              </a:r>
              <a:endParaRPr sz="1600">
                <a:solidFill>
                  <a:schemeClr val="bg1"/>
                </a:solidFill>
                <a:latin typeface="TH Sarabun New" panose="020B0500040200020003" pitchFamily="34" charset="-34"/>
                <a:cs typeface="TH Sarabun New" panose="020B0500040200020003" pitchFamily="34" charset="-34"/>
              </a:endParaRPr>
            </a:p>
          </xdr:txBody>
        </xdr:sp>
        <xdr:sp macro="" textlink="ข้อมูล!$E$11">
          <xdr:nvSpPr>
            <xdr:cNvPr id="139" name="TextBox 9">
              <a:extLst>
                <a:ext uri="{FF2B5EF4-FFF2-40B4-BE49-F238E27FC236}">
                  <a16:creationId xmlns:a16="http://schemas.microsoft.com/office/drawing/2014/main" id="{065337E0-0598-8D63-01DF-9B6BC2495A78}"/>
                </a:ext>
              </a:extLst>
            </xdr:cNvPr>
            <xdr:cNvSpPr txBox="1"/>
          </xdr:nvSpPr>
          <xdr:spPr>
            <a:xfrm>
              <a:off x="4114647" y="988855"/>
              <a:ext cx="773101" cy="879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9D05F2E2-EC28-459C-B15F-6B84DF4AD61D}" type="TxLink">
                <a:rPr lang="en-US" sz="4800" b="0" i="0" u="none" strike="noStrike">
                  <a:solidFill>
                    <a:schemeClr val="bg1"/>
                  </a:solidFill>
                  <a:latin typeface="TH Sarabun New" panose="020B0500040200020003" pitchFamily="34" charset="-34"/>
                  <a:cs typeface="TH Sarabun New" panose="020B0500040200020003" pitchFamily="34" charset="-34"/>
                </a:rPr>
                <a:pPr/>
                <a:t> </a:t>
              </a:fld>
              <a:endParaRPr lang="en-US" sz="4800">
                <a:solidFill>
                  <a:schemeClr val="bg1"/>
                </a:solidFill>
                <a:latin typeface="TH Sarabun New" panose="020B0500040200020003" pitchFamily="34" charset="-34"/>
                <a:cs typeface="TH Sarabun New" panose="020B0500040200020003" pitchFamily="34" charset="-34"/>
              </a:endParaRPr>
            </a:p>
          </xdr:txBody>
        </xdr:sp>
      </xdr:grpSp>
      <xdr:grpSp>
        <xdr:nvGrpSpPr>
          <xdr:cNvPr id="41" name="Group 40">
            <a:extLst>
              <a:ext uri="{FF2B5EF4-FFF2-40B4-BE49-F238E27FC236}">
                <a16:creationId xmlns:a16="http://schemas.microsoft.com/office/drawing/2014/main" id="{5D2D0193-2C9A-5495-37DB-5B64027C18D9}"/>
              </a:ext>
            </a:extLst>
          </xdr:cNvPr>
          <xdr:cNvGrpSpPr/>
        </xdr:nvGrpSpPr>
        <xdr:grpSpPr>
          <a:xfrm>
            <a:off x="6606377" y="849313"/>
            <a:ext cx="1873332" cy="1210657"/>
            <a:chOff x="5791199" y="825500"/>
            <a:chExt cx="1893175" cy="1169627"/>
          </a:xfrm>
        </xdr:grpSpPr>
        <xdr:sp macro="" textlink="">
          <xdr:nvSpPr>
            <xdr:cNvPr id="9" name="Shape 26">
              <a:extLst>
                <a:ext uri="{FF2B5EF4-FFF2-40B4-BE49-F238E27FC236}">
                  <a16:creationId xmlns:a16="http://schemas.microsoft.com/office/drawing/2014/main" id="{5486CD2F-1064-4D32-88F5-315199F2045F}"/>
                </a:ext>
              </a:extLst>
            </xdr:cNvPr>
            <xdr:cNvSpPr/>
          </xdr:nvSpPr>
          <xdr:spPr>
            <a:xfrm>
              <a:off x="5791199" y="825500"/>
              <a:ext cx="1893175" cy="1119175"/>
            </a:xfrm>
            <a:prstGeom prst="roundRect">
              <a:avLst>
                <a:gd name="adj" fmla="val 16667"/>
              </a:avLst>
            </a:prstGeom>
            <a:solidFill>
              <a:schemeClr val="bg2">
                <a:lumMod val="50000"/>
              </a:schemeClr>
            </a:solidFill>
            <a:ln>
              <a:noFill/>
            </a:ln>
          </xdr:spPr>
          <xdr:txBody>
            <a:bodyPr spcFirstLastPara="1" wrap="square" lIns="91425" tIns="91425" rIns="91425" bIns="91425" anchor="t" anchorCtr="0">
              <a:noAutofit/>
            </a:bodyPr>
            <a:lstStyle/>
            <a:p>
              <a:pPr marL="0" lvl="0" indent="0" algn="r" rtl="0">
                <a:spcBef>
                  <a:spcPts val="0"/>
                </a:spcBef>
                <a:spcAft>
                  <a:spcPts val="0"/>
                </a:spcAft>
                <a:buNone/>
              </a:pPr>
              <a:r>
                <a:rPr lang="th-TH" sz="1600">
                  <a:solidFill>
                    <a:schemeClr val="bg1"/>
                  </a:solidFill>
                  <a:latin typeface="TH Sarabun New" panose="020B0500040200020003" pitchFamily="34" charset="-34"/>
                  <a:cs typeface="TH Sarabun New" panose="020B0500040200020003" pitchFamily="34" charset="-34"/>
                </a:rPr>
                <a:t>ผู้ออกตราสารจำนวน</a:t>
              </a:r>
            </a:p>
            <a:p>
              <a:pPr marL="0" lvl="0" indent="0" algn="r" rtl="0">
                <a:spcBef>
                  <a:spcPts val="0"/>
                </a:spcBef>
                <a:spcAft>
                  <a:spcPts val="0"/>
                </a:spcAft>
                <a:buNone/>
              </a:pPr>
              <a:endParaRPr lang="th-TH" sz="1600">
                <a:solidFill>
                  <a:schemeClr val="bg1"/>
                </a:solidFill>
                <a:latin typeface="TH Sarabun New" panose="020B0500040200020003" pitchFamily="34" charset="-34"/>
                <a:cs typeface="TH Sarabun New" panose="020B0500040200020003" pitchFamily="34" charset="-34"/>
              </a:endParaRPr>
            </a:p>
            <a:p>
              <a:pPr marL="0" lvl="0" indent="0" algn="r" rtl="0">
                <a:spcBef>
                  <a:spcPts val="0"/>
                </a:spcBef>
                <a:spcAft>
                  <a:spcPts val="0"/>
                </a:spcAft>
                <a:buNone/>
              </a:pPr>
              <a:r>
                <a:rPr lang="th-TH" sz="1600">
                  <a:solidFill>
                    <a:schemeClr val="bg1"/>
                  </a:solidFill>
                  <a:latin typeface="TH Sarabun New" panose="020B0500040200020003" pitchFamily="34" charset="-34"/>
                  <a:cs typeface="TH Sarabun New" panose="020B0500040200020003" pitchFamily="34" charset="-34"/>
                </a:rPr>
                <a:t>ราย</a:t>
              </a:r>
              <a:endParaRPr sz="1600">
                <a:solidFill>
                  <a:schemeClr val="bg1"/>
                </a:solidFill>
                <a:latin typeface="TH Sarabun New" panose="020B0500040200020003" pitchFamily="34" charset="-34"/>
                <a:cs typeface="TH Sarabun New" panose="020B0500040200020003" pitchFamily="34" charset="-34"/>
              </a:endParaRPr>
            </a:p>
          </xdr:txBody>
        </xdr:sp>
        <xdr:pic>
          <xdr:nvPicPr>
            <xdr:cNvPr id="8" name="Shape 23">
              <a:extLst>
                <a:ext uri="{FF2B5EF4-FFF2-40B4-BE49-F238E27FC236}">
                  <a16:creationId xmlns:a16="http://schemas.microsoft.com/office/drawing/2014/main" id="{16D78E1D-62A2-488B-BD9A-FFA9E08C12E7}"/>
                </a:ext>
              </a:extLst>
            </xdr:cNvPr>
            <xdr:cNvPicPr preferRelativeResize="0"/>
          </xdr:nvPicPr>
          <xdr:blipFill>
            <a:blip xmlns:r="http://schemas.openxmlformats.org/officeDocument/2006/relationships" r:embed="rId1">
              <a:alphaModFix/>
            </a:blip>
            <a:stretch>
              <a:fillRect/>
            </a:stretch>
          </xdr:blipFill>
          <xdr:spPr>
            <a:xfrm>
              <a:off x="5880099" y="1076325"/>
              <a:ext cx="663576" cy="777902"/>
            </a:xfrm>
            <a:prstGeom prst="rect">
              <a:avLst/>
            </a:prstGeom>
            <a:noFill/>
            <a:ln>
              <a:noFill/>
            </a:ln>
          </xdr:spPr>
        </xdr:pic>
        <xdr:sp macro="" textlink="ข้อมูล!$B$8">
          <xdr:nvSpPr>
            <xdr:cNvPr id="12" name="TextBox 11">
              <a:extLst>
                <a:ext uri="{FF2B5EF4-FFF2-40B4-BE49-F238E27FC236}">
                  <a16:creationId xmlns:a16="http://schemas.microsoft.com/office/drawing/2014/main" id="{6E25A274-0BF2-F83E-60F5-586ADC2B708A}"/>
                </a:ext>
              </a:extLst>
            </xdr:cNvPr>
            <xdr:cNvSpPr txBox="1"/>
          </xdr:nvSpPr>
          <xdr:spPr>
            <a:xfrm>
              <a:off x="6621374" y="1114425"/>
              <a:ext cx="723610" cy="8807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17CD6455-7F1F-4B34-8952-971C763CB8C1}" type="TxLink">
                <a:rPr lang="en-US" sz="4800" b="0" i="0" u="none" strike="noStrike">
                  <a:solidFill>
                    <a:schemeClr val="bg1"/>
                  </a:solidFill>
                  <a:latin typeface="TH Sarabun New" panose="020B0500040200020003" pitchFamily="34" charset="-34"/>
                  <a:cs typeface="TH Sarabun New" panose="020B0500040200020003" pitchFamily="34" charset="-34"/>
                </a:rPr>
                <a:pPr/>
                <a:t> </a:t>
              </a:fld>
              <a:endParaRPr lang="en-US" sz="4800">
                <a:solidFill>
                  <a:schemeClr val="bg1"/>
                </a:solidFill>
                <a:latin typeface="TH Sarabun New" panose="020B0500040200020003" pitchFamily="34" charset="-34"/>
                <a:cs typeface="TH Sarabun New" panose="020B0500040200020003" pitchFamily="34" charset="-34"/>
              </a:endParaRPr>
            </a:p>
          </xdr:txBody>
        </xdr:sp>
      </xdr:grpSp>
      <xdr:grpSp>
        <xdr:nvGrpSpPr>
          <xdr:cNvPr id="117" name="Group 13">
            <a:extLst>
              <a:ext uri="{FF2B5EF4-FFF2-40B4-BE49-F238E27FC236}">
                <a16:creationId xmlns:a16="http://schemas.microsoft.com/office/drawing/2014/main" id="{E10E1C8A-56E2-4C44-F2AE-EAF5480C71AC}"/>
              </a:ext>
            </a:extLst>
          </xdr:cNvPr>
          <xdr:cNvGrpSpPr/>
        </xdr:nvGrpSpPr>
        <xdr:grpSpPr>
          <a:xfrm>
            <a:off x="1435893" y="881063"/>
            <a:ext cx="2343175" cy="1188079"/>
            <a:chOff x="614934" y="809625"/>
            <a:chExt cx="2356275" cy="1154730"/>
          </a:xfrm>
        </xdr:grpSpPr>
        <xdr:sp macro="" textlink="">
          <xdr:nvSpPr>
            <xdr:cNvPr id="118" name="TextBox 2">
              <a:extLst>
                <a:ext uri="{FF2B5EF4-FFF2-40B4-BE49-F238E27FC236}">
                  <a16:creationId xmlns:a16="http://schemas.microsoft.com/office/drawing/2014/main" id="{93819B31-81C5-C746-4D8E-FFD53C8245E7}"/>
                </a:ext>
              </a:extLst>
            </xdr:cNvPr>
            <xdr:cNvSpPr txBox="1"/>
          </xdr:nvSpPr>
          <xdr:spPr>
            <a:xfrm>
              <a:off x="614934" y="809625"/>
              <a:ext cx="2356275" cy="7533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th-TH" sz="2000" b="1" u="none">
                  <a:latin typeface="TH Sarabun New" panose="020B0500040200020003" pitchFamily="34" charset="-34"/>
                  <a:cs typeface="TH Sarabun New" panose="020B0500040200020003" pitchFamily="34" charset="-34"/>
                </a:rPr>
                <a:t>มูลค่าการออกเสนอขายทั้งหมด</a:t>
              </a:r>
              <a:endParaRPr lang="en-US" sz="2000" b="1" u="none">
                <a:latin typeface="TH Sarabun New" panose="020B0500040200020003" pitchFamily="34" charset="-34"/>
                <a:cs typeface="TH Sarabun New" panose="020B0500040200020003" pitchFamily="34" charset="-34"/>
              </a:endParaRPr>
            </a:p>
          </xdr:txBody>
        </xdr:sp>
        <xdr:sp macro="" textlink="">
          <xdr:nvSpPr>
            <xdr:cNvPr id="119" name="Shape 5">
              <a:extLst>
                <a:ext uri="{FF2B5EF4-FFF2-40B4-BE49-F238E27FC236}">
                  <a16:creationId xmlns:a16="http://schemas.microsoft.com/office/drawing/2014/main" id="{0F0686A7-100D-41D2-8903-13A1209D6F6F}"/>
                </a:ext>
              </a:extLst>
            </xdr:cNvPr>
            <xdr:cNvSpPr txBox="1"/>
          </xdr:nvSpPr>
          <xdr:spPr>
            <a:xfrm>
              <a:off x="666750" y="1139825"/>
              <a:ext cx="371475" cy="824530"/>
            </a:xfrm>
            <a:prstGeom prst="rect">
              <a:avLst/>
            </a:prstGeom>
            <a:noFill/>
            <a:ln>
              <a:noFill/>
            </a:ln>
          </xdr:spPr>
          <xdr:txBody>
            <a:bodyPr spcFirstLastPara="1" wrap="square" lIns="91425" tIns="91425" rIns="91425" bIns="91425" anchor="t" anchorCtr="0">
              <a:noAutofit/>
            </a:bodyPr>
            <a:lstStyle/>
            <a:p>
              <a:pPr marL="0" lvl="0" indent="0" algn="l" rtl="0">
                <a:spcBef>
                  <a:spcPts val="0"/>
                </a:spcBef>
                <a:spcAft>
                  <a:spcPts val="0"/>
                </a:spcAft>
                <a:buNone/>
              </a:pPr>
              <a:r>
                <a:rPr lang="en-US" sz="3200">
                  <a:latin typeface="TH Sarabun New" panose="020B0500040200020003" pitchFamily="34" charset="-34"/>
                  <a:cs typeface="+mn-cs"/>
                </a:rPr>
                <a:t>฿</a:t>
              </a:r>
              <a:endParaRPr lang="th-TH" sz="3200">
                <a:latin typeface="TH Sarabun New" panose="020B0500040200020003" pitchFamily="34" charset="-34"/>
                <a:cs typeface="+mn-cs"/>
              </a:endParaRPr>
            </a:p>
            <a:p>
              <a:pPr marL="0" lvl="0" indent="0" algn="l" rtl="0">
                <a:spcBef>
                  <a:spcPts val="0"/>
                </a:spcBef>
                <a:spcAft>
                  <a:spcPts val="0"/>
                </a:spcAft>
                <a:buNone/>
              </a:pPr>
              <a:endParaRPr sz="3200">
                <a:latin typeface="TH Sarabun New" panose="020B0500040200020003" pitchFamily="34" charset="-34"/>
                <a:cs typeface="+mn-cs"/>
              </a:endParaRPr>
            </a:p>
          </xdr:txBody>
        </xdr:sp>
        <xdr:sp macro="" textlink="">
          <xdr:nvSpPr>
            <xdr:cNvPr id="120" name="TextBox 5">
              <a:extLst>
                <a:ext uri="{FF2B5EF4-FFF2-40B4-BE49-F238E27FC236}">
                  <a16:creationId xmlns:a16="http://schemas.microsoft.com/office/drawing/2014/main" id="{00378D37-B762-4B2F-BEF2-4BF6774B245E}"/>
                </a:ext>
              </a:extLst>
            </xdr:cNvPr>
            <xdr:cNvSpPr txBox="1"/>
          </xdr:nvSpPr>
          <xdr:spPr>
            <a:xfrm>
              <a:off x="2419350" y="1339850"/>
              <a:ext cx="471155" cy="4337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h-TH" sz="2000" u="none">
                  <a:latin typeface="TH Sarabun New" panose="020B0500040200020003" pitchFamily="34" charset="-34"/>
                  <a:cs typeface="TH Sarabun New" panose="020B0500040200020003" pitchFamily="34" charset="-34"/>
                </a:rPr>
                <a:t>ล้าน</a:t>
              </a:r>
              <a:endParaRPr lang="en-US" sz="2000" u="none">
                <a:latin typeface="TH Sarabun New" panose="020B0500040200020003" pitchFamily="34" charset="-34"/>
                <a:cs typeface="TH Sarabun New" panose="020B0500040200020003" pitchFamily="34" charset="-34"/>
              </a:endParaRPr>
            </a:p>
          </xdr:txBody>
        </xdr:sp>
        <xdr:sp macro="" textlink="ข้อมูล!$D$7">
          <xdr:nvSpPr>
            <xdr:cNvPr id="121" name="TextBox 12">
              <a:extLst>
                <a:ext uri="{FF2B5EF4-FFF2-40B4-BE49-F238E27FC236}">
                  <a16:creationId xmlns:a16="http://schemas.microsoft.com/office/drawing/2014/main" id="{CA18C65E-0A73-7C94-1434-0DEC0A025D57}"/>
                </a:ext>
              </a:extLst>
            </xdr:cNvPr>
            <xdr:cNvSpPr txBox="1"/>
          </xdr:nvSpPr>
          <xdr:spPr>
            <a:xfrm>
              <a:off x="1047750" y="1037097"/>
              <a:ext cx="1406278" cy="890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69ED2A7B-06D3-4C80-91D9-FBC099D654D2}" type="TxLink">
                <a:rPr lang="en-US" sz="4800" b="0" i="0" u="none" strike="noStrike">
                  <a:solidFill>
                    <a:srgbClr val="000000"/>
                  </a:solidFill>
                  <a:latin typeface="TH Sarabun New" panose="020B0500040200020003" pitchFamily="34" charset="-34"/>
                  <a:cs typeface="TH Sarabun New" panose="020B0500040200020003" pitchFamily="34" charset="-34"/>
                </a:rPr>
                <a:pPr/>
                <a:t> </a:t>
              </a:fld>
              <a:endParaRPr lang="en-US" sz="4800">
                <a:latin typeface="TH Sarabun New" panose="020B0500040200020003" pitchFamily="34" charset="-34"/>
                <a:cs typeface="TH Sarabun New" panose="020B0500040200020003" pitchFamily="34" charset="-34"/>
              </a:endParaRPr>
            </a:p>
          </xdr:txBody>
        </xdr:sp>
      </xdr:grpSp>
      <xdr:grpSp>
        <xdr:nvGrpSpPr>
          <xdr:cNvPr id="54" name="Group 53">
            <a:extLst>
              <a:ext uri="{FF2B5EF4-FFF2-40B4-BE49-F238E27FC236}">
                <a16:creationId xmlns:a16="http://schemas.microsoft.com/office/drawing/2014/main" id="{649CAED9-6B74-F211-1663-200F0A4F24A1}"/>
              </a:ext>
            </a:extLst>
          </xdr:cNvPr>
          <xdr:cNvGrpSpPr/>
        </xdr:nvGrpSpPr>
        <xdr:grpSpPr>
          <a:xfrm>
            <a:off x="1169985" y="3272373"/>
            <a:ext cx="2809875" cy="999590"/>
            <a:chOff x="1035050" y="3343810"/>
            <a:chExt cx="2832100" cy="971015"/>
          </a:xfrm>
        </xdr:grpSpPr>
        <xdr:grpSp>
          <xdr:nvGrpSpPr>
            <xdr:cNvPr id="53" name="Group 52">
              <a:extLst>
                <a:ext uri="{FF2B5EF4-FFF2-40B4-BE49-F238E27FC236}">
                  <a16:creationId xmlns:a16="http://schemas.microsoft.com/office/drawing/2014/main" id="{2420709C-47F0-1227-EF56-C0A156408C1E}"/>
                </a:ext>
              </a:extLst>
            </xdr:cNvPr>
            <xdr:cNvGrpSpPr/>
          </xdr:nvGrpSpPr>
          <xdr:grpSpPr>
            <a:xfrm>
              <a:off x="1035050" y="3340635"/>
              <a:ext cx="2828925" cy="971015"/>
              <a:chOff x="1035050" y="3340635"/>
              <a:chExt cx="2828925" cy="971015"/>
            </a:xfrm>
          </xdr:grpSpPr>
          <xdr:sp macro="" textlink="">
            <xdr:nvSpPr>
              <xdr:cNvPr id="21" name="Shape 7">
                <a:extLst>
                  <a:ext uri="{FF2B5EF4-FFF2-40B4-BE49-F238E27FC236}">
                    <a16:creationId xmlns:a16="http://schemas.microsoft.com/office/drawing/2014/main" id="{AB4EF0DC-05F2-3AB2-D0F6-CF2D2609FEF0}"/>
                  </a:ext>
                </a:extLst>
              </xdr:cNvPr>
              <xdr:cNvSpPr/>
            </xdr:nvSpPr>
            <xdr:spPr>
              <a:xfrm>
                <a:off x="1035050" y="3340635"/>
                <a:ext cx="2828925" cy="971015"/>
              </a:xfrm>
              <a:prstGeom prst="roundRect">
                <a:avLst>
                  <a:gd name="adj" fmla="val 16667"/>
                </a:avLst>
              </a:prstGeom>
              <a:solidFill>
                <a:srgbClr val="D0E0E3"/>
              </a:solidFill>
              <a:ln>
                <a:noFill/>
              </a:ln>
            </xdr:spPr>
            <xdr:txBody>
              <a:bodyPr spcFirstLastPara="1" wrap="square" lIns="91425" tIns="91425" rIns="91425" bIns="91425" anchor="t" anchorCtr="0">
                <a:noAutofit/>
              </a:bodyPr>
              <a:lstStyle/>
              <a:p>
                <a:pPr marL="0" lvl="0" indent="0" algn="ctr" rtl="0">
                  <a:spcBef>
                    <a:spcPts val="0"/>
                  </a:spcBef>
                  <a:spcAft>
                    <a:spcPts val="0"/>
                  </a:spcAft>
                  <a:buNone/>
                </a:pPr>
                <a:r>
                  <a:rPr lang="en-US" sz="1800" b="1">
                    <a:latin typeface="TH Sarabun New" panose="020B0500040200020003" pitchFamily="34" charset="-34"/>
                    <a:cs typeface="TH Sarabun New" panose="020B0500040200020003" pitchFamily="34" charset="-34"/>
                  </a:rPr>
                  <a:t> ASEAN Taxonomy</a:t>
                </a:r>
              </a:p>
              <a:p>
                <a:pPr marL="0" lvl="0" indent="0" algn="ctr" rtl="0">
                  <a:spcBef>
                    <a:spcPts val="0"/>
                  </a:spcBef>
                  <a:spcAft>
                    <a:spcPts val="0"/>
                  </a:spcAft>
                  <a:buNone/>
                </a:pPr>
                <a:r>
                  <a:rPr lang="th-TH" sz="1800" b="0">
                    <a:latin typeface="TH Sarabun New" panose="020B0500040200020003" pitchFamily="34" charset="-34"/>
                    <a:cs typeface="TH Sarabun New" panose="020B0500040200020003" pitchFamily="34" charset="-34"/>
                  </a:rPr>
                  <a:t>		ล้านบาท</a:t>
                </a:r>
                <a:endParaRPr sz="1800" b="0">
                  <a:latin typeface="TH Sarabun New" panose="020B0500040200020003" pitchFamily="34" charset="-34"/>
                  <a:cs typeface="TH Sarabun New" panose="020B0500040200020003" pitchFamily="34" charset="-34"/>
                </a:endParaRPr>
              </a:p>
            </xdr:txBody>
          </xdr:sp>
          <xdr:sp macro="" textlink="ข้อมูล!D4">
            <xdr:nvSpPr>
              <xdr:cNvPr id="44" name="TextBox 43">
                <a:extLst>
                  <a:ext uri="{FF2B5EF4-FFF2-40B4-BE49-F238E27FC236}">
                    <a16:creationId xmlns:a16="http://schemas.microsoft.com/office/drawing/2014/main" id="{F20802C4-FCA2-4064-B544-0FA7E85ABD6C}"/>
                  </a:ext>
                </a:extLst>
              </xdr:cNvPr>
              <xdr:cNvSpPr txBox="1"/>
            </xdr:nvSpPr>
            <xdr:spPr>
              <a:xfrm>
                <a:off x="1958975" y="3613387"/>
                <a:ext cx="899741" cy="5535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7E03AF67-1FC5-4581-AAB7-110906F41ACB}" type="TxLink">
                  <a:rPr lang="en-US" sz="2800" b="0" i="0" u="none" strike="noStrike">
                    <a:solidFill>
                      <a:srgbClr val="000000"/>
                    </a:solidFill>
                    <a:latin typeface="TH Sarabun New" panose="020B0500040200020003" pitchFamily="34" charset="-34"/>
                    <a:cs typeface="TH Sarabun New" panose="020B0500040200020003" pitchFamily="34" charset="-34"/>
                  </a:rPr>
                  <a:pPr/>
                  <a:t> </a:t>
                </a:fld>
                <a:endParaRPr lang="en-US" sz="2800">
                  <a:latin typeface="TH Sarabun New" panose="020B0500040200020003" pitchFamily="34" charset="-34"/>
                  <a:cs typeface="TH Sarabun New" panose="020B0500040200020003" pitchFamily="34" charset="-34"/>
                </a:endParaRPr>
              </a:p>
            </xdr:txBody>
          </xdr:sp>
        </xdr:grpSp>
        <xdr:pic>
          <xdr:nvPicPr>
            <xdr:cNvPr id="38" name="Shape 13">
              <a:extLst>
                <a:ext uri="{FF2B5EF4-FFF2-40B4-BE49-F238E27FC236}">
                  <a16:creationId xmlns:a16="http://schemas.microsoft.com/office/drawing/2014/main" id="{41AF1143-5FF2-4F65-9648-50797C54D3A2}"/>
                </a:ext>
              </a:extLst>
            </xdr:cNvPr>
            <xdr:cNvPicPr preferRelativeResize="0"/>
          </xdr:nvPicPr>
          <xdr:blipFill>
            <a:blip xmlns:r="http://schemas.openxmlformats.org/officeDocument/2006/relationships" r:embed="rId2">
              <a:alphaModFix/>
            </a:blip>
            <a:stretch>
              <a:fillRect/>
            </a:stretch>
          </xdr:blipFill>
          <xdr:spPr>
            <a:xfrm>
              <a:off x="1171575" y="3683000"/>
              <a:ext cx="446825" cy="450000"/>
            </a:xfrm>
            <a:prstGeom prst="rect">
              <a:avLst/>
            </a:prstGeom>
            <a:noFill/>
            <a:ln>
              <a:noFill/>
            </a:ln>
          </xdr:spPr>
        </xdr:pic>
      </xdr:grpSp>
      <xdr:grpSp>
        <xdr:nvGrpSpPr>
          <xdr:cNvPr id="52" name="Group 51">
            <a:extLst>
              <a:ext uri="{FF2B5EF4-FFF2-40B4-BE49-F238E27FC236}">
                <a16:creationId xmlns:a16="http://schemas.microsoft.com/office/drawing/2014/main" id="{A1B2E3D8-29D9-D049-AB02-D7B573EA8350}"/>
              </a:ext>
            </a:extLst>
          </xdr:cNvPr>
          <xdr:cNvGrpSpPr/>
        </xdr:nvGrpSpPr>
        <xdr:grpSpPr>
          <a:xfrm>
            <a:off x="1179503" y="2176936"/>
            <a:ext cx="2816225" cy="999590"/>
            <a:chOff x="1044575" y="2277010"/>
            <a:chExt cx="2828925" cy="971015"/>
          </a:xfrm>
        </xdr:grpSpPr>
        <xdr:grpSp>
          <xdr:nvGrpSpPr>
            <xdr:cNvPr id="15" name="Shape 2" title="Drawing">
              <a:extLst>
                <a:ext uri="{FF2B5EF4-FFF2-40B4-BE49-F238E27FC236}">
                  <a16:creationId xmlns:a16="http://schemas.microsoft.com/office/drawing/2014/main" id="{2DD15644-0DB4-4FF1-AFAD-84BF625DD931}"/>
                </a:ext>
              </a:extLst>
            </xdr:cNvPr>
            <xdr:cNvGrpSpPr/>
          </xdr:nvGrpSpPr>
          <xdr:grpSpPr>
            <a:xfrm>
              <a:off x="1044575" y="2277010"/>
              <a:ext cx="2828925" cy="971015"/>
              <a:chOff x="900650" y="280200"/>
              <a:chExt cx="3712500" cy="885234"/>
            </a:xfrm>
          </xdr:grpSpPr>
          <xdr:sp macro="" textlink="">
            <xdr:nvSpPr>
              <xdr:cNvPr id="16" name="Shape 7">
                <a:extLst>
                  <a:ext uri="{FF2B5EF4-FFF2-40B4-BE49-F238E27FC236}">
                    <a16:creationId xmlns:a16="http://schemas.microsoft.com/office/drawing/2014/main" id="{3E51793E-6A6B-4D54-F9A1-81081425F593}"/>
                  </a:ext>
                </a:extLst>
              </xdr:cNvPr>
              <xdr:cNvSpPr/>
            </xdr:nvSpPr>
            <xdr:spPr>
              <a:xfrm>
                <a:off x="900650" y="280200"/>
                <a:ext cx="3712500" cy="885234"/>
              </a:xfrm>
              <a:prstGeom prst="roundRect">
                <a:avLst>
                  <a:gd name="adj" fmla="val 16667"/>
                </a:avLst>
              </a:prstGeom>
              <a:solidFill>
                <a:srgbClr val="D0E0E3"/>
              </a:solidFill>
              <a:ln>
                <a:noFill/>
              </a:ln>
            </xdr:spPr>
            <xdr:txBody>
              <a:bodyPr spcFirstLastPara="1" wrap="square" lIns="91425" tIns="91425" rIns="91425" bIns="91425" anchor="t" anchorCtr="0">
                <a:noAutofit/>
              </a:bodyPr>
              <a:lstStyle/>
              <a:p>
                <a:pPr marL="0" lvl="0" indent="0" algn="ctr" rtl="0">
                  <a:spcBef>
                    <a:spcPts val="0"/>
                  </a:spcBef>
                  <a:spcAft>
                    <a:spcPts val="0"/>
                  </a:spcAft>
                  <a:buNone/>
                </a:pPr>
                <a:r>
                  <a:rPr lang="en-US" sz="1800" b="1">
                    <a:latin typeface="TH Sarabun New" panose="020B0500040200020003" pitchFamily="34" charset="-34"/>
                    <a:cs typeface="TH Sarabun New" panose="020B0500040200020003" pitchFamily="34" charset="-34"/>
                  </a:rPr>
                  <a:t>    Thailand Taxonomy</a:t>
                </a:r>
              </a:p>
              <a:p>
                <a:pPr marL="0" lvl="0" indent="0" algn="ctr" rtl="0">
                  <a:spcBef>
                    <a:spcPts val="0"/>
                  </a:spcBef>
                  <a:spcAft>
                    <a:spcPts val="0"/>
                  </a:spcAft>
                  <a:buNone/>
                </a:pPr>
                <a:r>
                  <a:rPr lang="th-TH" sz="1800" b="0">
                    <a:latin typeface="TH Sarabun New" panose="020B0500040200020003" pitchFamily="34" charset="-34"/>
                    <a:cs typeface="TH Sarabun New" panose="020B0500040200020003" pitchFamily="34" charset="-34"/>
                  </a:rPr>
                  <a:t>		ล้านบาท</a:t>
                </a:r>
                <a:endParaRPr sz="1800" b="0">
                  <a:latin typeface="TH Sarabun New" panose="020B0500040200020003" pitchFamily="34" charset="-34"/>
                  <a:cs typeface="TH Sarabun New" panose="020B0500040200020003" pitchFamily="34" charset="-34"/>
                </a:endParaRPr>
              </a:p>
            </xdr:txBody>
          </xdr:sp>
          <xdr:pic>
            <xdr:nvPicPr>
              <xdr:cNvPr id="18" name="Shape 9">
                <a:extLst>
                  <a:ext uri="{FF2B5EF4-FFF2-40B4-BE49-F238E27FC236}">
                    <a16:creationId xmlns:a16="http://schemas.microsoft.com/office/drawing/2014/main" id="{93443487-5C23-C90E-E590-F5A771C58A58}"/>
                  </a:ext>
                </a:extLst>
              </xdr:cNvPr>
              <xdr:cNvPicPr preferRelativeResize="0"/>
            </xdr:nvPicPr>
            <xdr:blipFill>
              <a:blip xmlns:r="http://schemas.openxmlformats.org/officeDocument/2006/relationships" r:embed="rId3">
                <a:alphaModFix/>
              </a:blip>
              <a:stretch>
                <a:fillRect/>
              </a:stretch>
            </xdr:blipFill>
            <xdr:spPr>
              <a:xfrm>
                <a:off x="1063049" y="574953"/>
                <a:ext cx="590551" cy="410246"/>
              </a:xfrm>
              <a:prstGeom prst="rect">
                <a:avLst/>
              </a:prstGeom>
              <a:noFill/>
              <a:ln>
                <a:noFill/>
              </a:ln>
            </xdr:spPr>
          </xdr:pic>
        </xdr:grpSp>
        <xdr:sp macro="" textlink="ข้อมูล!D3">
          <xdr:nvSpPr>
            <xdr:cNvPr id="42" name="TextBox 41">
              <a:extLst>
                <a:ext uri="{FF2B5EF4-FFF2-40B4-BE49-F238E27FC236}">
                  <a16:creationId xmlns:a16="http://schemas.microsoft.com/office/drawing/2014/main" id="{DD97A07C-0D82-2EBA-A34A-37473FE489C0}"/>
                </a:ext>
              </a:extLst>
            </xdr:cNvPr>
            <xdr:cNvSpPr txBox="1"/>
          </xdr:nvSpPr>
          <xdr:spPr>
            <a:xfrm>
              <a:off x="1964157" y="2568575"/>
              <a:ext cx="969302" cy="553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2939A49-ECFA-4BAD-9D0E-2AFE5CAEA44C}" type="TxLink">
                <a:rPr lang="en-US" sz="2800" b="0" i="0" u="none" strike="noStrike">
                  <a:solidFill>
                    <a:srgbClr val="000000"/>
                  </a:solidFill>
                  <a:latin typeface="TH Sarabun New" panose="020B0500040200020003" pitchFamily="34" charset="-34"/>
                  <a:cs typeface="TH Sarabun New" panose="020B0500040200020003" pitchFamily="34" charset="-34"/>
                </a:rPr>
                <a:pPr/>
                <a:t> </a:t>
              </a:fld>
              <a:endParaRPr lang="en-US" sz="2800">
                <a:latin typeface="TH Sarabun New" panose="020B0500040200020003" pitchFamily="34" charset="-34"/>
                <a:cs typeface="TH Sarabun New" panose="020B0500040200020003" pitchFamily="34" charset="-34"/>
              </a:endParaRPr>
            </a:p>
          </xdr:txBody>
        </xdr:sp>
      </xdr:grpSp>
      <xdr:grpSp>
        <xdr:nvGrpSpPr>
          <xdr:cNvPr id="55" name="Group 54">
            <a:extLst>
              <a:ext uri="{FF2B5EF4-FFF2-40B4-BE49-F238E27FC236}">
                <a16:creationId xmlns:a16="http://schemas.microsoft.com/office/drawing/2014/main" id="{04EDB678-08D7-453A-9674-1411D2DBFF71}"/>
              </a:ext>
            </a:extLst>
          </xdr:cNvPr>
          <xdr:cNvGrpSpPr/>
        </xdr:nvGrpSpPr>
        <xdr:grpSpPr>
          <a:xfrm>
            <a:off x="1166810" y="4388385"/>
            <a:ext cx="2813050" cy="999590"/>
            <a:chOff x="1038225" y="4426485"/>
            <a:chExt cx="2828925" cy="971015"/>
          </a:xfrm>
        </xdr:grpSpPr>
        <xdr:sp macro="" textlink="">
          <xdr:nvSpPr>
            <xdr:cNvPr id="24" name="Shape 7">
              <a:extLst>
                <a:ext uri="{FF2B5EF4-FFF2-40B4-BE49-F238E27FC236}">
                  <a16:creationId xmlns:a16="http://schemas.microsoft.com/office/drawing/2014/main" id="{FBAF3E63-1004-522A-3C84-2B5A56A82DA2}"/>
                </a:ext>
              </a:extLst>
            </xdr:cNvPr>
            <xdr:cNvSpPr/>
          </xdr:nvSpPr>
          <xdr:spPr>
            <a:xfrm>
              <a:off x="1038225" y="4426485"/>
              <a:ext cx="2828925" cy="971015"/>
            </a:xfrm>
            <a:prstGeom prst="roundRect">
              <a:avLst>
                <a:gd name="adj" fmla="val 16667"/>
              </a:avLst>
            </a:prstGeom>
            <a:solidFill>
              <a:srgbClr val="D0E0E3"/>
            </a:solidFill>
            <a:ln>
              <a:noFill/>
            </a:ln>
          </xdr:spPr>
          <xdr:txBody>
            <a:bodyPr spcFirstLastPara="1" wrap="square" lIns="91425" tIns="91425" rIns="91425" bIns="91425" anchor="t" anchorCtr="0">
              <a:noAutofit/>
            </a:bodyPr>
            <a:lstStyle/>
            <a:p>
              <a:pPr marL="0" lvl="0" indent="0" algn="ctr" rtl="0">
                <a:spcBef>
                  <a:spcPts val="0"/>
                </a:spcBef>
                <a:spcAft>
                  <a:spcPts val="0"/>
                </a:spcAft>
                <a:buNone/>
              </a:pPr>
              <a:r>
                <a:rPr lang="en-US" sz="1800" b="1">
                  <a:latin typeface="TH Sarabun New" panose="020B0500040200020003" pitchFamily="34" charset="-34"/>
                  <a:cs typeface="TH Sarabun New" panose="020B0500040200020003" pitchFamily="34" charset="-34"/>
                </a:rPr>
                <a:t>    Thailand &amp; ASEAN Taxonomy</a:t>
              </a:r>
            </a:p>
            <a:p>
              <a:pPr marL="0" lvl="0" indent="0" algn="ctr" rtl="0">
                <a:spcBef>
                  <a:spcPts val="0"/>
                </a:spcBef>
                <a:spcAft>
                  <a:spcPts val="0"/>
                </a:spcAft>
                <a:buNone/>
              </a:pPr>
              <a:r>
                <a:rPr lang="th-TH" sz="1800" b="0">
                  <a:latin typeface="TH Sarabun New" panose="020B0500040200020003" pitchFamily="34" charset="-34"/>
                  <a:cs typeface="TH Sarabun New" panose="020B0500040200020003" pitchFamily="34" charset="-34"/>
                </a:rPr>
                <a:t>		ล้านบาท</a:t>
              </a:r>
              <a:endParaRPr sz="1800" b="0">
                <a:latin typeface="TH Sarabun New" panose="020B0500040200020003" pitchFamily="34" charset="-34"/>
                <a:cs typeface="TH Sarabun New" panose="020B0500040200020003" pitchFamily="34" charset="-34"/>
              </a:endParaRPr>
            </a:p>
          </xdr:txBody>
        </xdr:sp>
        <xdr:pic>
          <xdr:nvPicPr>
            <xdr:cNvPr id="39" name="Shape 18">
              <a:extLst>
                <a:ext uri="{FF2B5EF4-FFF2-40B4-BE49-F238E27FC236}">
                  <a16:creationId xmlns:a16="http://schemas.microsoft.com/office/drawing/2014/main" id="{28C1C609-F3BF-408C-8D97-349D27E45B94}"/>
                </a:ext>
              </a:extLst>
            </xdr:cNvPr>
            <xdr:cNvPicPr preferRelativeResize="0"/>
          </xdr:nvPicPr>
          <xdr:blipFill>
            <a:blip xmlns:r="http://schemas.openxmlformats.org/officeDocument/2006/relationships" r:embed="rId2">
              <a:alphaModFix/>
            </a:blip>
            <a:stretch>
              <a:fillRect/>
            </a:stretch>
          </xdr:blipFill>
          <xdr:spPr>
            <a:xfrm>
              <a:off x="1450892" y="4982260"/>
              <a:ext cx="294350" cy="288000"/>
            </a:xfrm>
            <a:prstGeom prst="rect">
              <a:avLst/>
            </a:prstGeom>
            <a:noFill/>
            <a:ln>
              <a:noFill/>
            </a:ln>
          </xdr:spPr>
        </xdr:pic>
        <xdr:pic>
          <xdr:nvPicPr>
            <xdr:cNvPr id="40" name="Shape 19">
              <a:extLst>
                <a:ext uri="{FF2B5EF4-FFF2-40B4-BE49-F238E27FC236}">
                  <a16:creationId xmlns:a16="http://schemas.microsoft.com/office/drawing/2014/main" id="{C160FE7A-F84C-4673-93CB-55916F0D31E9}"/>
                </a:ext>
              </a:extLst>
            </xdr:cNvPr>
            <xdr:cNvPicPr preferRelativeResize="0"/>
          </xdr:nvPicPr>
          <xdr:blipFill>
            <a:blip xmlns:r="http://schemas.openxmlformats.org/officeDocument/2006/relationships" r:embed="rId3">
              <a:alphaModFix/>
            </a:blip>
            <a:stretch>
              <a:fillRect/>
            </a:stretch>
          </xdr:blipFill>
          <xdr:spPr>
            <a:xfrm>
              <a:off x="1162050" y="4835525"/>
              <a:ext cx="288000" cy="291175"/>
            </a:xfrm>
            <a:prstGeom prst="rect">
              <a:avLst/>
            </a:prstGeom>
            <a:noFill/>
            <a:ln>
              <a:noFill/>
            </a:ln>
          </xdr:spPr>
        </xdr:pic>
        <xdr:sp macro="" textlink="ข้อมูล!D5">
          <xdr:nvSpPr>
            <xdr:cNvPr id="45" name="TextBox 44">
              <a:extLst>
                <a:ext uri="{FF2B5EF4-FFF2-40B4-BE49-F238E27FC236}">
                  <a16:creationId xmlns:a16="http://schemas.microsoft.com/office/drawing/2014/main" id="{05020E91-0754-49DC-AA73-F3C0147B09F4}"/>
                </a:ext>
              </a:extLst>
            </xdr:cNvPr>
            <xdr:cNvSpPr txBox="1"/>
          </xdr:nvSpPr>
          <xdr:spPr>
            <a:xfrm>
              <a:off x="1976036" y="4714875"/>
              <a:ext cx="953996" cy="553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DA4BB1E-65E8-4B58-92AD-755E8A3AC274}" type="TxLink">
                <a:rPr lang="en-US" sz="2800" b="0" i="0" u="none" strike="noStrike">
                  <a:solidFill>
                    <a:srgbClr val="000000"/>
                  </a:solidFill>
                  <a:latin typeface="TH Sarabun New" panose="020B0500040200020003" pitchFamily="34" charset="-34"/>
                  <a:cs typeface="TH Sarabun New" panose="020B0500040200020003" pitchFamily="34" charset="-34"/>
                </a:rPr>
                <a:pPr/>
                <a:t> </a:t>
              </a:fld>
              <a:endParaRPr lang="en-US" sz="2800">
                <a:latin typeface="TH Sarabun New" panose="020B0500040200020003" pitchFamily="34" charset="-34"/>
                <a:cs typeface="TH Sarabun New" panose="020B0500040200020003" pitchFamily="34" charset="-34"/>
              </a:endParaRPr>
            </a:p>
          </xdr:txBody>
        </xdr:sp>
      </xdr:grpSp>
      <xdr:grpSp>
        <xdr:nvGrpSpPr>
          <xdr:cNvPr id="51" name="Group 50">
            <a:extLst>
              <a:ext uri="{FF2B5EF4-FFF2-40B4-BE49-F238E27FC236}">
                <a16:creationId xmlns:a16="http://schemas.microsoft.com/office/drawing/2014/main" id="{FD161263-2EA9-E241-44F7-0EDA2013723E}"/>
              </a:ext>
            </a:extLst>
          </xdr:cNvPr>
          <xdr:cNvGrpSpPr/>
        </xdr:nvGrpSpPr>
        <xdr:grpSpPr>
          <a:xfrm>
            <a:off x="4529928" y="2133600"/>
            <a:ext cx="4040982" cy="3367089"/>
            <a:chOff x="4248150" y="2238375"/>
            <a:chExt cx="4057650" cy="3263901"/>
          </a:xfrm>
        </xdr:grpSpPr>
        <xdr:graphicFrame macro="">
          <xdr:nvGraphicFramePr>
            <xdr:cNvPr id="46" name="Chart 8" title="Chart">
              <a:extLst>
                <a:ext uri="{FF2B5EF4-FFF2-40B4-BE49-F238E27FC236}">
                  <a16:creationId xmlns:a16="http://schemas.microsoft.com/office/drawing/2014/main" id="{0B4618C9-6A45-48CB-B838-7741F502024C}"/>
                </a:ext>
              </a:extLst>
            </xdr:cNvPr>
            <xdr:cNvGraphicFramePr>
              <a:graphicFrameLocks/>
            </xdr:cNvGraphicFramePr>
          </xdr:nvGraphicFramePr>
          <xdr:xfrm>
            <a:off x="4248150" y="2644775"/>
            <a:ext cx="4057650" cy="2857501"/>
          </xdr:xfrm>
          <a:graphic>
            <a:graphicData uri="http://schemas.openxmlformats.org/drawingml/2006/chart">
              <c:chart xmlns:c="http://schemas.openxmlformats.org/drawingml/2006/chart" xmlns:r="http://schemas.openxmlformats.org/officeDocument/2006/relationships" r:id="rId4"/>
            </a:graphicData>
          </a:graphic>
        </xdr:graphicFrame>
        <xdr:grpSp>
          <xdr:nvGrpSpPr>
            <xdr:cNvPr id="48" name="Shape 2" title="Drawing">
              <a:extLst>
                <a:ext uri="{FF2B5EF4-FFF2-40B4-BE49-F238E27FC236}">
                  <a16:creationId xmlns:a16="http://schemas.microsoft.com/office/drawing/2014/main" id="{EF8B0E8D-25FC-4108-9052-E9B8BBB85F91}"/>
                </a:ext>
              </a:extLst>
            </xdr:cNvPr>
            <xdr:cNvGrpSpPr/>
          </xdr:nvGrpSpPr>
          <xdr:grpSpPr>
            <a:xfrm>
              <a:off x="4286250" y="2238375"/>
              <a:ext cx="2628901" cy="491836"/>
              <a:chOff x="1883625" y="239337"/>
              <a:chExt cx="2604361" cy="473626"/>
            </a:xfrm>
          </xdr:grpSpPr>
          <xdr:sp macro="" textlink="">
            <xdr:nvSpPr>
              <xdr:cNvPr id="49" name="Shape 20">
                <a:extLst>
                  <a:ext uri="{FF2B5EF4-FFF2-40B4-BE49-F238E27FC236}">
                    <a16:creationId xmlns:a16="http://schemas.microsoft.com/office/drawing/2014/main" id="{44099AA3-06BB-1C78-AC89-6C6E5481B8D5}"/>
                  </a:ext>
                </a:extLst>
              </xdr:cNvPr>
              <xdr:cNvSpPr txBox="1"/>
            </xdr:nvSpPr>
            <xdr:spPr>
              <a:xfrm>
                <a:off x="2176144" y="239337"/>
                <a:ext cx="2311842" cy="473626"/>
              </a:xfrm>
              <a:prstGeom prst="rect">
                <a:avLst/>
              </a:prstGeom>
              <a:noFill/>
              <a:ln>
                <a:noFill/>
              </a:ln>
            </xdr:spPr>
            <xdr:txBody>
              <a:bodyPr spcFirstLastPara="1" wrap="square" lIns="91425" tIns="91425" rIns="91425" bIns="91425" anchor="t" anchorCtr="0">
                <a:spAutoFit/>
              </a:bodyPr>
              <a:lstStyle/>
              <a:p>
                <a:pPr marL="0" lvl="0" indent="0" algn="l" rtl="0">
                  <a:spcBef>
                    <a:spcPts val="0"/>
                  </a:spcBef>
                  <a:spcAft>
                    <a:spcPts val="0"/>
                  </a:spcAft>
                  <a:buNone/>
                </a:pPr>
                <a:r>
                  <a:rPr lang="en-US" sz="1800" b="1">
                    <a:latin typeface="TH Sarabun New" panose="020B0500040200020003" pitchFamily="34" charset="-34"/>
                    <a:ea typeface="Sarabun"/>
                    <a:cs typeface="TH Sarabun New" panose="020B0500040200020003" pitchFamily="34" charset="-34"/>
                    <a:sym typeface="Sarabun"/>
                  </a:rPr>
                  <a:t>สัดส่วนมูลค่า (%)</a:t>
                </a:r>
                <a:endParaRPr sz="1800" b="1">
                  <a:latin typeface="TH Sarabun New" panose="020B0500040200020003" pitchFamily="34" charset="-34"/>
                  <a:ea typeface="Sarabun"/>
                  <a:cs typeface="TH Sarabun New" panose="020B0500040200020003" pitchFamily="34" charset="-34"/>
                  <a:sym typeface="Sarabun"/>
                </a:endParaRPr>
              </a:p>
            </xdr:txBody>
          </xdr:sp>
          <xdr:pic>
            <xdr:nvPicPr>
              <xdr:cNvPr id="50" name="Shape 21">
                <a:extLst>
                  <a:ext uri="{FF2B5EF4-FFF2-40B4-BE49-F238E27FC236}">
                    <a16:creationId xmlns:a16="http://schemas.microsoft.com/office/drawing/2014/main" id="{4EB8772F-4AB8-1CFF-2FE0-63FD5F48F441}"/>
                  </a:ext>
                </a:extLst>
              </xdr:cNvPr>
              <xdr:cNvPicPr preferRelativeResize="0"/>
            </xdr:nvPicPr>
            <xdr:blipFill>
              <a:blip xmlns:r="http://schemas.openxmlformats.org/officeDocument/2006/relationships" r:embed="rId5">
                <a:alphaModFix/>
              </a:blip>
              <a:stretch>
                <a:fillRect/>
              </a:stretch>
            </xdr:blipFill>
            <xdr:spPr>
              <a:xfrm>
                <a:off x="1883625" y="303306"/>
                <a:ext cx="307925" cy="307925"/>
              </a:xfrm>
              <a:prstGeom prst="rect">
                <a:avLst/>
              </a:prstGeom>
              <a:noFill/>
              <a:ln>
                <a:noFill/>
              </a:ln>
            </xdr:spPr>
          </xdr:pic>
        </xdr:grpSp>
      </xdr:grpSp>
    </xdr:grpSp>
    <xdr:clientData/>
  </xdr:twoCellAnchor>
</xdr:wsDr>
</file>

<file path=xl/drawings/drawing2.xml><?xml version="1.0" encoding="utf-8"?>
<xdr:wsDr xmlns:xdr="http://schemas.openxmlformats.org/drawingml/2006/spreadsheetDrawing" xmlns:a="http://schemas.openxmlformats.org/drawingml/2006/main">
  <xdr:oneCellAnchor>
    <xdr:from>
      <xdr:col>7</xdr:col>
      <xdr:colOff>357704</xdr:colOff>
      <xdr:row>0</xdr:row>
      <xdr:rowOff>123825</xdr:rowOff>
    </xdr:from>
    <xdr:ext cx="961545" cy="433708"/>
    <xdr:sp macro="" textlink="">
      <xdr:nvSpPr>
        <xdr:cNvPr id="2" name="Rectangle 1">
          <a:extLst>
            <a:ext uri="{FF2B5EF4-FFF2-40B4-BE49-F238E27FC236}">
              <a16:creationId xmlns:a16="http://schemas.microsoft.com/office/drawing/2014/main" id="{1AC7C01D-73CE-4FA5-BBE4-C35E19F8AC10}"/>
            </a:ext>
          </a:extLst>
        </xdr:cNvPr>
        <xdr:cNvSpPr/>
      </xdr:nvSpPr>
      <xdr:spPr>
        <a:xfrm>
          <a:off x="4389954" y="123825"/>
          <a:ext cx="961545" cy="433708"/>
        </a:xfrm>
        <a:prstGeom prst="rect">
          <a:avLst/>
        </a:prstGeom>
        <a:noFill/>
      </xdr:spPr>
      <xdr:txBody>
        <a:bodyPr wrap="none" lIns="91440" tIns="45720" rIns="91440" bIns="45720">
          <a:spAutoFit/>
        </a:bodyPr>
        <a:lstStyle/>
        <a:p>
          <a:pPr algn="ctr"/>
          <a:r>
            <a:rPr lang="en-US" sz="2000" b="1" cap="none" spc="0">
              <a:ln w="0"/>
              <a:solidFill>
                <a:schemeClr val="bg1"/>
              </a:solidFill>
              <a:effectLst>
                <a:outerShdw blurRad="38100" dist="19050" dir="2700000" algn="tl" rotWithShape="0">
                  <a:schemeClr val="dk1">
                    <a:alpha val="40000"/>
                  </a:schemeClr>
                </a:outerShdw>
              </a:effectLst>
              <a:latin typeface="TH Sarabun New" panose="020B0500040200020003" pitchFamily="34" charset="-34"/>
              <a:cs typeface="TH Sarabun New" panose="020B0500040200020003" pitchFamily="34" charset="-34"/>
            </a:rPr>
            <a:t>Summary</a:t>
          </a:r>
        </a:p>
      </xdr:txBody>
    </xdr:sp>
    <xdr:clientData/>
  </xdr:oneCellAnchor>
  <xdr:oneCellAnchor>
    <xdr:from>
      <xdr:col>2</xdr:col>
      <xdr:colOff>31750</xdr:colOff>
      <xdr:row>6</xdr:row>
      <xdr:rowOff>31750</xdr:rowOff>
    </xdr:from>
    <xdr:ext cx="184731" cy="254557"/>
    <xdr:sp macro="" textlink="">
      <xdr:nvSpPr>
        <xdr:cNvPr id="3" name="TextBox 2">
          <a:extLst>
            <a:ext uri="{FF2B5EF4-FFF2-40B4-BE49-F238E27FC236}">
              <a16:creationId xmlns:a16="http://schemas.microsoft.com/office/drawing/2014/main" id="{9C5EC2CA-CFCB-44E3-B9CA-12F558DE69E5}"/>
            </a:ext>
          </a:extLst>
        </xdr:cNvPr>
        <xdr:cNvSpPr txBox="1"/>
      </xdr:nvSpPr>
      <xdr:spPr>
        <a:xfrm>
          <a:off x="1009650" y="9842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1</xdr:col>
      <xdr:colOff>2380</xdr:colOff>
      <xdr:row>2</xdr:row>
      <xdr:rowOff>159543</xdr:rowOff>
    </xdr:from>
    <xdr:to>
      <xdr:col>15</xdr:col>
      <xdr:colOff>591318</xdr:colOff>
      <xdr:row>34</xdr:row>
      <xdr:rowOff>54767</xdr:rowOff>
    </xdr:to>
    <xdr:sp macro="" textlink="">
      <xdr:nvSpPr>
        <xdr:cNvPr id="36" name="Rectangle 35">
          <a:extLst>
            <a:ext uri="{FF2B5EF4-FFF2-40B4-BE49-F238E27FC236}">
              <a16:creationId xmlns:a16="http://schemas.microsoft.com/office/drawing/2014/main" id="{672D9FBA-C6C0-439B-A789-1F612466AA6B}"/>
            </a:ext>
          </a:extLst>
        </xdr:cNvPr>
        <xdr:cNvSpPr/>
      </xdr:nvSpPr>
      <xdr:spPr>
        <a:xfrm>
          <a:off x="371474" y="492918"/>
          <a:ext cx="9090000" cy="5229224"/>
        </a:xfrm>
        <a:prstGeom prst="rect">
          <a:avLst/>
        </a:prstGeom>
        <a:solidFill>
          <a:schemeClr val="bg1"/>
        </a:solidFill>
        <a:ln>
          <a:solidFill>
            <a:srgbClr val="49564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178591</xdr:colOff>
      <xdr:row>5</xdr:row>
      <xdr:rowOff>15875</xdr:rowOff>
    </xdr:from>
    <xdr:to>
      <xdr:col>14</xdr:col>
      <xdr:colOff>343694</xdr:colOff>
      <xdr:row>33</xdr:row>
      <xdr:rowOff>1</xdr:rowOff>
    </xdr:to>
    <xdr:grpSp>
      <xdr:nvGrpSpPr>
        <xdr:cNvPr id="11" name="Group 10">
          <a:extLst>
            <a:ext uri="{FF2B5EF4-FFF2-40B4-BE49-F238E27FC236}">
              <a16:creationId xmlns:a16="http://schemas.microsoft.com/office/drawing/2014/main" id="{ADAFC818-8C08-2583-7BD7-8C5AA8F5B83E}"/>
            </a:ext>
          </a:extLst>
        </xdr:cNvPr>
        <xdr:cNvGrpSpPr/>
      </xdr:nvGrpSpPr>
      <xdr:grpSpPr>
        <a:xfrm>
          <a:off x="1112041" y="777875"/>
          <a:ext cx="7137403" cy="4251326"/>
          <a:chOff x="1154904" y="849313"/>
          <a:chExt cx="7451728" cy="4651376"/>
        </a:xfrm>
      </xdr:grpSpPr>
      <xdr:grpSp>
        <xdr:nvGrpSpPr>
          <xdr:cNvPr id="5" name="Group 4">
            <a:extLst>
              <a:ext uri="{FF2B5EF4-FFF2-40B4-BE49-F238E27FC236}">
                <a16:creationId xmlns:a16="http://schemas.microsoft.com/office/drawing/2014/main" id="{A79F9014-0B77-5BAE-9909-F989819CCB39}"/>
              </a:ext>
            </a:extLst>
          </xdr:cNvPr>
          <xdr:cNvGrpSpPr/>
        </xdr:nvGrpSpPr>
        <xdr:grpSpPr>
          <a:xfrm>
            <a:off x="4476747" y="852648"/>
            <a:ext cx="2013619" cy="1149337"/>
            <a:chOff x="4476747" y="852648"/>
            <a:chExt cx="2013619" cy="1149337"/>
          </a:xfrm>
        </xdr:grpSpPr>
        <xdr:sp macro="" textlink="">
          <xdr:nvSpPr>
            <xdr:cNvPr id="207" name="Shape 26">
              <a:extLst>
                <a:ext uri="{FF2B5EF4-FFF2-40B4-BE49-F238E27FC236}">
                  <a16:creationId xmlns:a16="http://schemas.microsoft.com/office/drawing/2014/main" id="{1E9E2A15-5CAA-C140-3A07-D915916733F3}"/>
                </a:ext>
              </a:extLst>
            </xdr:cNvPr>
            <xdr:cNvSpPr/>
          </xdr:nvSpPr>
          <xdr:spPr>
            <a:xfrm>
              <a:off x="4476747" y="852648"/>
              <a:ext cx="2013619" cy="1149337"/>
            </a:xfrm>
            <a:prstGeom prst="roundRect">
              <a:avLst>
                <a:gd name="adj" fmla="val 16667"/>
              </a:avLst>
            </a:prstGeom>
            <a:solidFill>
              <a:schemeClr val="bg2">
                <a:lumMod val="50000"/>
              </a:schemeClr>
            </a:solidFill>
            <a:ln>
              <a:noFill/>
            </a:ln>
          </xdr:spPr>
          <xdr:txBody>
            <a:bodyPr spcFirstLastPara="1" wrap="square" lIns="91425" tIns="91425" rIns="91425" bIns="91425" anchor="b" anchorCtr="0">
              <a:noAutofit/>
            </a:bodyPr>
            <a:lstStyle/>
            <a:p>
              <a:pPr marL="0" lvl="0" indent="0" algn="ctr" rtl="0">
                <a:spcBef>
                  <a:spcPts val="0"/>
                </a:spcBef>
                <a:spcAft>
                  <a:spcPts val="0"/>
                </a:spcAft>
                <a:buNone/>
              </a:pPr>
              <a:r>
                <a:rPr lang="en-US" sz="1600">
                  <a:solidFill>
                    <a:schemeClr val="bg1"/>
                  </a:solidFill>
                  <a:latin typeface="TH Sarabun New" panose="020B0500040200020003" pitchFamily="34" charset="-34"/>
                  <a:cs typeface="TH Sarabun New" panose="020B0500040200020003" pitchFamily="34" charset="-34"/>
                </a:rPr>
                <a:t>of ESG bond issuance value</a:t>
              </a:r>
              <a:endParaRPr lang="en-US" sz="1600" baseline="0">
                <a:solidFill>
                  <a:schemeClr val="bg1"/>
                </a:solidFill>
                <a:latin typeface="TH Sarabun New" panose="020B0500040200020003" pitchFamily="34" charset="-34"/>
                <a:cs typeface="TH Sarabun New" panose="020B0500040200020003" pitchFamily="34" charset="-34"/>
              </a:endParaRPr>
            </a:p>
          </xdr:txBody>
        </xdr:sp>
        <xdr:sp macro="" textlink="ข้อมูล!$E$11">
          <xdr:nvSpPr>
            <xdr:cNvPr id="6" name="TextBox 5">
              <a:extLst>
                <a:ext uri="{FF2B5EF4-FFF2-40B4-BE49-F238E27FC236}">
                  <a16:creationId xmlns:a16="http://schemas.microsoft.com/office/drawing/2014/main" id="{165AD037-41D4-0951-4DFB-5C78149330A2}"/>
                </a:ext>
              </a:extLst>
            </xdr:cNvPr>
            <xdr:cNvSpPr txBox="1"/>
          </xdr:nvSpPr>
          <xdr:spPr>
            <a:xfrm>
              <a:off x="5104092" y="871159"/>
              <a:ext cx="757264" cy="95128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fld id="{9D05F2E2-EC28-459C-B15F-6B84DF4AD61D}" type="TxLink">
                <a:rPr lang="en-US" sz="4800" b="0" i="0" u="none" strike="noStrike">
                  <a:solidFill>
                    <a:schemeClr val="bg1"/>
                  </a:solidFill>
                  <a:latin typeface="TH Sarabun New" panose="020B0500040200020003" pitchFamily="34" charset="-34"/>
                  <a:cs typeface="TH Sarabun New" panose="020B0500040200020003" pitchFamily="34" charset="-34"/>
                </a:rPr>
                <a:pPr/>
                <a:t> </a:t>
              </a:fld>
              <a:endParaRPr lang="en-US" sz="4800">
                <a:solidFill>
                  <a:schemeClr val="bg1"/>
                </a:solidFill>
                <a:latin typeface="TH Sarabun New" panose="020B0500040200020003" pitchFamily="34" charset="-34"/>
                <a:cs typeface="TH Sarabun New" panose="020B0500040200020003" pitchFamily="34" charset="-34"/>
              </a:endParaRPr>
            </a:p>
          </xdr:txBody>
        </xdr:sp>
      </xdr:grpSp>
      <xdr:grpSp>
        <xdr:nvGrpSpPr>
          <xdr:cNvPr id="7" name="Group 6">
            <a:extLst>
              <a:ext uri="{FF2B5EF4-FFF2-40B4-BE49-F238E27FC236}">
                <a16:creationId xmlns:a16="http://schemas.microsoft.com/office/drawing/2014/main" id="{A126CF5B-33DD-4A12-BBC1-D3571C0AC892}"/>
              </a:ext>
            </a:extLst>
          </xdr:cNvPr>
          <xdr:cNvGrpSpPr/>
        </xdr:nvGrpSpPr>
        <xdr:grpSpPr>
          <a:xfrm>
            <a:off x="6594470" y="849313"/>
            <a:ext cx="2000919" cy="1175553"/>
            <a:chOff x="5791199" y="825500"/>
            <a:chExt cx="1893175" cy="1143070"/>
          </a:xfrm>
        </xdr:grpSpPr>
        <xdr:sp macro="" textlink="">
          <xdr:nvSpPr>
            <xdr:cNvPr id="8" name="Shape 26">
              <a:extLst>
                <a:ext uri="{FF2B5EF4-FFF2-40B4-BE49-F238E27FC236}">
                  <a16:creationId xmlns:a16="http://schemas.microsoft.com/office/drawing/2014/main" id="{A20F6999-661C-4D48-A1F1-A2AC9F9FCDD8}"/>
                </a:ext>
              </a:extLst>
            </xdr:cNvPr>
            <xdr:cNvSpPr/>
          </xdr:nvSpPr>
          <xdr:spPr>
            <a:xfrm>
              <a:off x="5791199" y="825500"/>
              <a:ext cx="1893175" cy="1119175"/>
            </a:xfrm>
            <a:prstGeom prst="roundRect">
              <a:avLst>
                <a:gd name="adj" fmla="val 16667"/>
              </a:avLst>
            </a:prstGeom>
            <a:solidFill>
              <a:schemeClr val="bg2">
                <a:lumMod val="50000"/>
              </a:schemeClr>
            </a:solidFill>
            <a:ln>
              <a:noFill/>
            </a:ln>
          </xdr:spPr>
          <xdr:txBody>
            <a:bodyPr spcFirstLastPara="1" wrap="square" lIns="91425" tIns="91425" rIns="91425" bIns="91425" anchor="t" anchorCtr="0">
              <a:noAutofit/>
            </a:bodyPr>
            <a:lstStyle/>
            <a:p>
              <a:pPr marL="0" lvl="0" indent="0" algn="r" rtl="0">
                <a:spcBef>
                  <a:spcPts val="0"/>
                </a:spcBef>
                <a:spcAft>
                  <a:spcPts val="0"/>
                </a:spcAft>
                <a:buNone/>
              </a:pPr>
              <a:r>
                <a:rPr lang="en-US" sz="1600">
                  <a:solidFill>
                    <a:schemeClr val="bg1"/>
                  </a:solidFill>
                  <a:latin typeface="TH Sarabun New" panose="020B0500040200020003" pitchFamily="34" charset="-34"/>
                  <a:cs typeface="TH Sarabun New" panose="020B0500040200020003" pitchFamily="34" charset="-34"/>
                </a:rPr>
                <a:t>Number of Issuers</a:t>
              </a:r>
              <a:endParaRPr lang="th-TH" sz="1600">
                <a:solidFill>
                  <a:schemeClr val="bg1"/>
                </a:solidFill>
                <a:latin typeface="TH Sarabun New" panose="020B0500040200020003" pitchFamily="34" charset="-34"/>
                <a:cs typeface="TH Sarabun New" panose="020B0500040200020003" pitchFamily="34" charset="-34"/>
              </a:endParaRPr>
            </a:p>
            <a:p>
              <a:pPr marL="0" lvl="0" indent="0" algn="r" rtl="0">
                <a:spcBef>
                  <a:spcPts val="0"/>
                </a:spcBef>
                <a:spcAft>
                  <a:spcPts val="0"/>
                </a:spcAft>
                <a:buNone/>
              </a:pPr>
              <a:endParaRPr lang="th-TH" sz="1600">
                <a:solidFill>
                  <a:schemeClr val="bg1"/>
                </a:solidFill>
                <a:latin typeface="TH Sarabun New" panose="020B0500040200020003" pitchFamily="34" charset="-34"/>
                <a:cs typeface="TH Sarabun New" panose="020B0500040200020003" pitchFamily="34" charset="-34"/>
              </a:endParaRPr>
            </a:p>
            <a:p>
              <a:pPr marL="0" lvl="0" indent="0" algn="r" rtl="0">
                <a:spcBef>
                  <a:spcPts val="0"/>
                </a:spcBef>
                <a:spcAft>
                  <a:spcPts val="0"/>
                </a:spcAft>
                <a:buNone/>
              </a:pPr>
              <a:endParaRPr sz="1600">
                <a:solidFill>
                  <a:schemeClr val="bg1"/>
                </a:solidFill>
                <a:latin typeface="TH Sarabun New" panose="020B0500040200020003" pitchFamily="34" charset="-34"/>
                <a:cs typeface="TH Sarabun New" panose="020B0500040200020003" pitchFamily="34" charset="-34"/>
              </a:endParaRPr>
            </a:p>
          </xdr:txBody>
        </xdr:sp>
        <xdr:pic>
          <xdr:nvPicPr>
            <xdr:cNvPr id="9" name="Shape 23">
              <a:extLst>
                <a:ext uri="{FF2B5EF4-FFF2-40B4-BE49-F238E27FC236}">
                  <a16:creationId xmlns:a16="http://schemas.microsoft.com/office/drawing/2014/main" id="{0A8E8E02-5A25-133F-C6BB-806819024EAE}"/>
                </a:ext>
              </a:extLst>
            </xdr:cNvPr>
            <xdr:cNvPicPr preferRelativeResize="0"/>
          </xdr:nvPicPr>
          <xdr:blipFill>
            <a:blip xmlns:r="http://schemas.openxmlformats.org/officeDocument/2006/relationships" r:embed="rId1">
              <a:alphaModFix/>
            </a:blip>
            <a:stretch>
              <a:fillRect/>
            </a:stretch>
          </xdr:blipFill>
          <xdr:spPr>
            <a:xfrm>
              <a:off x="5880099" y="1076325"/>
              <a:ext cx="663576" cy="777902"/>
            </a:xfrm>
            <a:prstGeom prst="rect">
              <a:avLst/>
            </a:prstGeom>
            <a:noFill/>
            <a:ln>
              <a:noFill/>
            </a:ln>
          </xdr:spPr>
        </xdr:pic>
        <xdr:sp macro="" textlink="ข้อมูล!$B$8">
          <xdr:nvSpPr>
            <xdr:cNvPr id="10" name="TextBox 9">
              <a:extLst>
                <a:ext uri="{FF2B5EF4-FFF2-40B4-BE49-F238E27FC236}">
                  <a16:creationId xmlns:a16="http://schemas.microsoft.com/office/drawing/2014/main" id="{118BEC4E-C6EF-7A01-2029-6C5DAB3B7091}"/>
                </a:ext>
              </a:extLst>
            </xdr:cNvPr>
            <xdr:cNvSpPr txBox="1"/>
          </xdr:nvSpPr>
          <xdr:spPr>
            <a:xfrm>
              <a:off x="6696851" y="1082163"/>
              <a:ext cx="616496" cy="886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17CD6455-7F1F-4B34-8952-971C763CB8C1}" type="TxLink">
                <a:rPr lang="en-US" sz="4800" b="0" i="0" u="none" strike="noStrike">
                  <a:solidFill>
                    <a:schemeClr val="bg1"/>
                  </a:solidFill>
                  <a:latin typeface="TH Sarabun New" panose="020B0500040200020003" pitchFamily="34" charset="-34"/>
                  <a:cs typeface="TH Sarabun New" panose="020B0500040200020003" pitchFamily="34" charset="-34"/>
                </a:rPr>
                <a:pPr/>
                <a:t> </a:t>
              </a:fld>
              <a:endParaRPr lang="en-US" sz="4800">
                <a:solidFill>
                  <a:schemeClr val="bg1"/>
                </a:solidFill>
                <a:latin typeface="TH Sarabun New" panose="020B0500040200020003" pitchFamily="34" charset="-34"/>
                <a:cs typeface="TH Sarabun New" panose="020B0500040200020003" pitchFamily="34" charset="-34"/>
              </a:endParaRPr>
            </a:p>
          </xdr:txBody>
        </xdr:sp>
      </xdr:grpSp>
      <xdr:grpSp>
        <xdr:nvGrpSpPr>
          <xdr:cNvPr id="107" name="Group 10">
            <a:extLst>
              <a:ext uri="{FF2B5EF4-FFF2-40B4-BE49-F238E27FC236}">
                <a16:creationId xmlns:a16="http://schemas.microsoft.com/office/drawing/2014/main" id="{422C5136-3676-428C-92CB-AA8A78626B6E}"/>
              </a:ext>
            </a:extLst>
          </xdr:cNvPr>
          <xdr:cNvGrpSpPr/>
        </xdr:nvGrpSpPr>
        <xdr:grpSpPr>
          <a:xfrm>
            <a:off x="1385091" y="877888"/>
            <a:ext cx="2682102" cy="1209067"/>
            <a:chOff x="666750" y="809625"/>
            <a:chExt cx="2505135" cy="1169668"/>
          </a:xfrm>
        </xdr:grpSpPr>
        <xdr:sp macro="" textlink="">
          <xdr:nvSpPr>
            <xdr:cNvPr id="108" name="TextBox 11">
              <a:extLst>
                <a:ext uri="{FF2B5EF4-FFF2-40B4-BE49-F238E27FC236}">
                  <a16:creationId xmlns:a16="http://schemas.microsoft.com/office/drawing/2014/main" id="{ED4C38F1-9436-03E4-4BF0-48B7970029E6}"/>
                </a:ext>
              </a:extLst>
            </xdr:cNvPr>
            <xdr:cNvSpPr txBox="1"/>
          </xdr:nvSpPr>
          <xdr:spPr>
            <a:xfrm>
              <a:off x="715501" y="809625"/>
              <a:ext cx="2255979" cy="4104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2000" b="1" u="none">
                  <a:latin typeface="TH Sarabun New" panose="020B0500040200020003" pitchFamily="34" charset="-34"/>
                  <a:cs typeface="TH Sarabun New" panose="020B0500040200020003" pitchFamily="34" charset="-34"/>
                </a:rPr>
                <a:t>Total</a:t>
              </a:r>
              <a:r>
                <a:rPr lang="th-TH" sz="2000" b="1" u="none">
                  <a:latin typeface="TH Sarabun New" panose="020B0500040200020003" pitchFamily="34" charset="-34"/>
                  <a:cs typeface="TH Sarabun New" panose="020B0500040200020003" pitchFamily="34" charset="-34"/>
                </a:rPr>
                <a:t> </a:t>
              </a:r>
              <a:r>
                <a:rPr lang="en-US" sz="2000" b="1" u="none">
                  <a:latin typeface="TH Sarabun New" panose="020B0500040200020003" pitchFamily="34" charset="-34"/>
                  <a:cs typeface="TH Sarabun New" panose="020B0500040200020003" pitchFamily="34" charset="-34"/>
                </a:rPr>
                <a:t>Issuance Value</a:t>
              </a:r>
            </a:p>
          </xdr:txBody>
        </xdr:sp>
        <xdr:sp macro="" textlink="">
          <xdr:nvSpPr>
            <xdr:cNvPr id="109" name="Shape 5">
              <a:extLst>
                <a:ext uri="{FF2B5EF4-FFF2-40B4-BE49-F238E27FC236}">
                  <a16:creationId xmlns:a16="http://schemas.microsoft.com/office/drawing/2014/main" id="{A0401ACF-F095-31E8-71FE-8759B1DB8B3B}"/>
                </a:ext>
              </a:extLst>
            </xdr:cNvPr>
            <xdr:cNvSpPr txBox="1"/>
          </xdr:nvSpPr>
          <xdr:spPr>
            <a:xfrm>
              <a:off x="666750" y="1139825"/>
              <a:ext cx="371475" cy="824530"/>
            </a:xfrm>
            <a:prstGeom prst="rect">
              <a:avLst/>
            </a:prstGeom>
            <a:noFill/>
            <a:ln>
              <a:noFill/>
            </a:ln>
          </xdr:spPr>
          <xdr:txBody>
            <a:bodyPr spcFirstLastPara="1" wrap="square" lIns="91425" tIns="91425" rIns="91425" bIns="91425" anchor="t" anchorCtr="0">
              <a:noAutofit/>
            </a:bodyPr>
            <a:lstStyle/>
            <a:p>
              <a:pPr marL="0" lvl="0" indent="0" algn="l" rtl="0">
                <a:spcBef>
                  <a:spcPts val="0"/>
                </a:spcBef>
                <a:spcAft>
                  <a:spcPts val="0"/>
                </a:spcAft>
                <a:buNone/>
              </a:pPr>
              <a:r>
                <a:rPr lang="en-US" sz="3200">
                  <a:latin typeface="+mn-lt"/>
                  <a:cs typeface="+mn-cs"/>
                </a:rPr>
                <a:t>$</a:t>
              </a:r>
              <a:endParaRPr lang="th-TH" sz="3200">
                <a:latin typeface="+mn-lt"/>
                <a:cs typeface="+mn-cs"/>
              </a:endParaRPr>
            </a:p>
            <a:p>
              <a:pPr marL="0" lvl="0" indent="0" algn="l" rtl="0">
                <a:spcBef>
                  <a:spcPts val="0"/>
                </a:spcBef>
                <a:spcAft>
                  <a:spcPts val="0"/>
                </a:spcAft>
                <a:buNone/>
              </a:pPr>
              <a:endParaRPr sz="3200">
                <a:latin typeface="+mn-lt"/>
                <a:cs typeface="+mn-cs"/>
              </a:endParaRPr>
            </a:p>
          </xdr:txBody>
        </xdr:sp>
        <xdr:sp macro="" textlink="">
          <xdr:nvSpPr>
            <xdr:cNvPr id="110" name="TextBox 13">
              <a:extLst>
                <a:ext uri="{FF2B5EF4-FFF2-40B4-BE49-F238E27FC236}">
                  <a16:creationId xmlns:a16="http://schemas.microsoft.com/office/drawing/2014/main" id="{534824FA-6FF7-9493-239E-F0C029D7CE9F}"/>
                </a:ext>
              </a:extLst>
            </xdr:cNvPr>
            <xdr:cNvSpPr txBox="1"/>
          </xdr:nvSpPr>
          <xdr:spPr>
            <a:xfrm>
              <a:off x="2456044" y="1372223"/>
              <a:ext cx="715841" cy="4422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2000" u="none">
                  <a:latin typeface="TH Sarabun New" panose="020B0500040200020003" pitchFamily="34" charset="-34"/>
                  <a:cs typeface="TH Sarabun New" panose="020B0500040200020003" pitchFamily="34" charset="-34"/>
                </a:rPr>
                <a:t>million</a:t>
              </a:r>
            </a:p>
          </xdr:txBody>
        </xdr:sp>
        <xdr:sp macro="" textlink="ข้อมูล!E7">
          <xdr:nvSpPr>
            <xdr:cNvPr id="111" name="TextBox 14">
              <a:extLst>
                <a:ext uri="{FF2B5EF4-FFF2-40B4-BE49-F238E27FC236}">
                  <a16:creationId xmlns:a16="http://schemas.microsoft.com/office/drawing/2014/main" id="{95C2577F-B98E-30B3-B296-3ED4005AEF5C}"/>
                </a:ext>
              </a:extLst>
            </xdr:cNvPr>
            <xdr:cNvSpPr txBox="1"/>
          </xdr:nvSpPr>
          <xdr:spPr>
            <a:xfrm>
              <a:off x="975578" y="1049807"/>
              <a:ext cx="1632794" cy="9294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906CE64F-F6AF-456D-AD54-4C922DFB2B60}" type="TxLink">
                <a:rPr lang="en-US" sz="4800" b="0" i="0" u="none" strike="noStrike">
                  <a:solidFill>
                    <a:srgbClr val="000000"/>
                  </a:solidFill>
                  <a:latin typeface="TH Sarabun New" panose="020B0500040200020003" pitchFamily="34" charset="-34"/>
                  <a:cs typeface="TH Sarabun New" panose="020B0500040200020003" pitchFamily="34" charset="-34"/>
                </a:rPr>
                <a:pPr/>
                <a:t> </a:t>
              </a:fld>
              <a:endParaRPr lang="en-US" sz="4800">
                <a:latin typeface="TH Sarabun New" panose="020B0500040200020003" pitchFamily="34" charset="-34"/>
                <a:cs typeface="TH Sarabun New" panose="020B0500040200020003" pitchFamily="34" charset="-34"/>
              </a:endParaRPr>
            </a:p>
          </xdr:txBody>
        </xdr:sp>
      </xdr:grpSp>
      <xdr:grpSp>
        <xdr:nvGrpSpPr>
          <xdr:cNvPr id="16" name="Group 15">
            <a:extLst>
              <a:ext uri="{FF2B5EF4-FFF2-40B4-BE49-F238E27FC236}">
                <a16:creationId xmlns:a16="http://schemas.microsoft.com/office/drawing/2014/main" id="{82CC28DC-1650-48F8-8404-9127ECDE9917}"/>
              </a:ext>
            </a:extLst>
          </xdr:cNvPr>
          <xdr:cNvGrpSpPr/>
        </xdr:nvGrpSpPr>
        <xdr:grpSpPr>
          <a:xfrm>
            <a:off x="1154904" y="3272435"/>
            <a:ext cx="2822568" cy="999590"/>
            <a:chOff x="1035050" y="3340635"/>
            <a:chExt cx="2828925" cy="971015"/>
          </a:xfrm>
        </xdr:grpSpPr>
        <xdr:grpSp>
          <xdr:nvGrpSpPr>
            <xdr:cNvPr id="17" name="Group 16">
              <a:extLst>
                <a:ext uri="{FF2B5EF4-FFF2-40B4-BE49-F238E27FC236}">
                  <a16:creationId xmlns:a16="http://schemas.microsoft.com/office/drawing/2014/main" id="{BFD7F352-0CBF-6927-F50C-04B3ED347ACF}"/>
                </a:ext>
              </a:extLst>
            </xdr:cNvPr>
            <xdr:cNvGrpSpPr/>
          </xdr:nvGrpSpPr>
          <xdr:grpSpPr>
            <a:xfrm>
              <a:off x="1035050" y="3340635"/>
              <a:ext cx="2828925" cy="971015"/>
              <a:chOff x="1035050" y="3340635"/>
              <a:chExt cx="2828925" cy="971015"/>
            </a:xfrm>
          </xdr:grpSpPr>
          <xdr:sp macro="" textlink="">
            <xdr:nvSpPr>
              <xdr:cNvPr id="19" name="Shape 7">
                <a:extLst>
                  <a:ext uri="{FF2B5EF4-FFF2-40B4-BE49-F238E27FC236}">
                    <a16:creationId xmlns:a16="http://schemas.microsoft.com/office/drawing/2014/main" id="{9B693137-F6AB-E3E9-4010-914362084DCD}"/>
                  </a:ext>
                </a:extLst>
              </xdr:cNvPr>
              <xdr:cNvSpPr/>
            </xdr:nvSpPr>
            <xdr:spPr>
              <a:xfrm>
                <a:off x="1035050" y="3340635"/>
                <a:ext cx="2828925" cy="971015"/>
              </a:xfrm>
              <a:prstGeom prst="roundRect">
                <a:avLst>
                  <a:gd name="adj" fmla="val 16667"/>
                </a:avLst>
              </a:prstGeom>
              <a:solidFill>
                <a:srgbClr val="D0E0E3"/>
              </a:solidFill>
              <a:ln>
                <a:noFill/>
              </a:ln>
            </xdr:spPr>
            <xdr:txBody>
              <a:bodyPr spcFirstLastPara="1" wrap="square" lIns="91425" tIns="91425" rIns="91425" bIns="91425" anchor="t" anchorCtr="0">
                <a:noAutofit/>
              </a:bodyPr>
              <a:lstStyle/>
              <a:p>
                <a:pPr marL="0" lvl="0" indent="0" algn="ctr" rtl="0">
                  <a:spcBef>
                    <a:spcPts val="0"/>
                  </a:spcBef>
                  <a:spcAft>
                    <a:spcPts val="0"/>
                  </a:spcAft>
                  <a:buNone/>
                </a:pPr>
                <a:r>
                  <a:rPr lang="en-US" sz="1800" b="1">
                    <a:latin typeface="TH Sarabun New" panose="020B0500040200020003" pitchFamily="34" charset="-34"/>
                    <a:cs typeface="TH Sarabun New" panose="020B0500040200020003" pitchFamily="34" charset="-34"/>
                  </a:rPr>
                  <a:t> ASEAN Taxonomy</a:t>
                </a:r>
              </a:p>
              <a:p>
                <a:pPr marL="0" lvl="0" indent="0" algn="r" rtl="0">
                  <a:spcBef>
                    <a:spcPts val="0"/>
                  </a:spcBef>
                  <a:spcAft>
                    <a:spcPts val="0"/>
                  </a:spcAft>
                  <a:buNone/>
                </a:pPr>
                <a:r>
                  <a:rPr lang="en-US" sz="1800" b="0">
                    <a:latin typeface="TH Sarabun New" panose="020B0500040200020003" pitchFamily="34" charset="-34"/>
                    <a:cs typeface="TH Sarabun New" panose="020B0500040200020003" pitchFamily="34" charset="-34"/>
                  </a:rPr>
                  <a:t>million USD</a:t>
                </a:r>
              </a:p>
              <a:p>
                <a:pPr marL="0" lvl="0" indent="0" algn="ctr" rtl="0">
                  <a:spcBef>
                    <a:spcPts val="0"/>
                  </a:spcBef>
                  <a:spcAft>
                    <a:spcPts val="0"/>
                  </a:spcAft>
                  <a:buNone/>
                </a:pPr>
                <a:endParaRPr sz="1800" b="0">
                  <a:latin typeface="TH Sarabun New" panose="020B0500040200020003" pitchFamily="34" charset="-34"/>
                  <a:cs typeface="TH Sarabun New" panose="020B0500040200020003" pitchFamily="34" charset="-34"/>
                </a:endParaRPr>
              </a:p>
            </xdr:txBody>
          </xdr:sp>
          <xdr:sp macro="" textlink="ข้อมูล!E4">
            <xdr:nvSpPr>
              <xdr:cNvPr id="20" name="TextBox 19">
                <a:extLst>
                  <a:ext uri="{FF2B5EF4-FFF2-40B4-BE49-F238E27FC236}">
                    <a16:creationId xmlns:a16="http://schemas.microsoft.com/office/drawing/2014/main" id="{0AA4CF6E-4F04-AA4E-3ACF-87DFC26C449F}"/>
                  </a:ext>
                </a:extLst>
              </xdr:cNvPr>
              <xdr:cNvSpPr txBox="1"/>
            </xdr:nvSpPr>
            <xdr:spPr>
              <a:xfrm>
                <a:off x="1899886" y="3624943"/>
                <a:ext cx="950369" cy="581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0C66B1B7-2F58-4634-9423-74F692C0FF0B}" type="TxLink">
                  <a:rPr lang="en-US" sz="2800" b="0" i="0" u="none" strike="noStrike">
                    <a:solidFill>
                      <a:srgbClr val="000000"/>
                    </a:solidFill>
                    <a:latin typeface="TH Sarabun New" panose="020B0500040200020003" pitchFamily="34" charset="-34"/>
                    <a:cs typeface="TH Sarabun New" panose="020B0500040200020003" pitchFamily="34" charset="-34"/>
                  </a:rPr>
                  <a:pPr/>
                  <a:t> </a:t>
                </a:fld>
                <a:endParaRPr lang="en-US" sz="2800">
                  <a:latin typeface="TH Sarabun New" panose="020B0500040200020003" pitchFamily="34" charset="-34"/>
                  <a:cs typeface="TH Sarabun New" panose="020B0500040200020003" pitchFamily="34" charset="-34"/>
                </a:endParaRPr>
              </a:p>
            </xdr:txBody>
          </xdr:sp>
        </xdr:grpSp>
        <xdr:pic>
          <xdr:nvPicPr>
            <xdr:cNvPr id="18" name="Shape 13">
              <a:extLst>
                <a:ext uri="{FF2B5EF4-FFF2-40B4-BE49-F238E27FC236}">
                  <a16:creationId xmlns:a16="http://schemas.microsoft.com/office/drawing/2014/main" id="{7DDCE50F-4596-24F8-D4C0-A754DA57472B}"/>
                </a:ext>
              </a:extLst>
            </xdr:cNvPr>
            <xdr:cNvPicPr preferRelativeResize="0"/>
          </xdr:nvPicPr>
          <xdr:blipFill>
            <a:blip xmlns:r="http://schemas.openxmlformats.org/officeDocument/2006/relationships" r:embed="rId2">
              <a:alphaModFix/>
            </a:blip>
            <a:stretch>
              <a:fillRect/>
            </a:stretch>
          </xdr:blipFill>
          <xdr:spPr>
            <a:xfrm>
              <a:off x="1171575" y="3683000"/>
              <a:ext cx="446825" cy="450000"/>
            </a:xfrm>
            <a:prstGeom prst="rect">
              <a:avLst/>
            </a:prstGeom>
            <a:noFill/>
            <a:ln>
              <a:noFill/>
            </a:ln>
          </xdr:spPr>
        </xdr:pic>
      </xdr:grpSp>
      <xdr:grpSp>
        <xdr:nvGrpSpPr>
          <xdr:cNvPr id="21" name="Group 20">
            <a:extLst>
              <a:ext uri="{FF2B5EF4-FFF2-40B4-BE49-F238E27FC236}">
                <a16:creationId xmlns:a16="http://schemas.microsoft.com/office/drawing/2014/main" id="{D94B4F55-A83B-41BA-B52F-1BE449678178}"/>
              </a:ext>
            </a:extLst>
          </xdr:cNvPr>
          <xdr:cNvGrpSpPr/>
        </xdr:nvGrpSpPr>
        <xdr:grpSpPr>
          <a:xfrm>
            <a:off x="1167597" y="2173761"/>
            <a:ext cx="2819400" cy="1005940"/>
            <a:chOff x="1044575" y="2277010"/>
            <a:chExt cx="2828925" cy="971015"/>
          </a:xfrm>
        </xdr:grpSpPr>
        <xdr:grpSp>
          <xdr:nvGrpSpPr>
            <xdr:cNvPr id="22" name="Shape 2" title="Drawing">
              <a:extLst>
                <a:ext uri="{FF2B5EF4-FFF2-40B4-BE49-F238E27FC236}">
                  <a16:creationId xmlns:a16="http://schemas.microsoft.com/office/drawing/2014/main" id="{7BEFBCE3-6631-C75B-9B39-3ADAFA0A67E0}"/>
                </a:ext>
              </a:extLst>
            </xdr:cNvPr>
            <xdr:cNvGrpSpPr/>
          </xdr:nvGrpSpPr>
          <xdr:grpSpPr>
            <a:xfrm>
              <a:off x="1044575" y="2277010"/>
              <a:ext cx="2828925" cy="971015"/>
              <a:chOff x="900650" y="280200"/>
              <a:chExt cx="3712500" cy="885234"/>
            </a:xfrm>
          </xdr:grpSpPr>
          <xdr:sp macro="" textlink="">
            <xdr:nvSpPr>
              <xdr:cNvPr id="24" name="Shape 7">
                <a:extLst>
                  <a:ext uri="{FF2B5EF4-FFF2-40B4-BE49-F238E27FC236}">
                    <a16:creationId xmlns:a16="http://schemas.microsoft.com/office/drawing/2014/main" id="{13C9CFD9-10C7-30CD-4881-7D2C51021E4E}"/>
                  </a:ext>
                </a:extLst>
              </xdr:cNvPr>
              <xdr:cNvSpPr/>
            </xdr:nvSpPr>
            <xdr:spPr>
              <a:xfrm>
                <a:off x="900650" y="280200"/>
                <a:ext cx="3712500" cy="885234"/>
              </a:xfrm>
              <a:prstGeom prst="roundRect">
                <a:avLst>
                  <a:gd name="adj" fmla="val 16667"/>
                </a:avLst>
              </a:prstGeom>
              <a:solidFill>
                <a:srgbClr val="D0E0E3"/>
              </a:solidFill>
              <a:ln>
                <a:noFill/>
              </a:ln>
            </xdr:spPr>
            <xdr:txBody>
              <a:bodyPr spcFirstLastPara="1" wrap="square" lIns="91425" tIns="91425" rIns="91425" bIns="91425" anchor="t" anchorCtr="0">
                <a:noAutofit/>
              </a:bodyPr>
              <a:lstStyle/>
              <a:p>
                <a:pPr marL="0" lvl="0" indent="0" algn="ctr" rtl="0">
                  <a:spcBef>
                    <a:spcPts val="0"/>
                  </a:spcBef>
                  <a:spcAft>
                    <a:spcPts val="0"/>
                  </a:spcAft>
                  <a:buNone/>
                </a:pPr>
                <a:r>
                  <a:rPr lang="en-US" sz="1800" b="1">
                    <a:latin typeface="TH Sarabun New" panose="020B0500040200020003" pitchFamily="34" charset="-34"/>
                    <a:cs typeface="TH Sarabun New" panose="020B0500040200020003" pitchFamily="34" charset="-34"/>
                  </a:rPr>
                  <a:t>    Thailand Taxonomy</a:t>
                </a:r>
              </a:p>
              <a:p>
                <a:pPr marL="0" lvl="0" indent="0" algn="r" rtl="0">
                  <a:spcBef>
                    <a:spcPts val="0"/>
                  </a:spcBef>
                  <a:spcAft>
                    <a:spcPts val="0"/>
                  </a:spcAft>
                  <a:buNone/>
                </a:pPr>
                <a:r>
                  <a:rPr lang="en-US" sz="1800" b="0">
                    <a:latin typeface="TH Sarabun New" panose="020B0500040200020003" pitchFamily="34" charset="-34"/>
                    <a:cs typeface="TH Sarabun New" panose="020B0500040200020003" pitchFamily="34" charset="-34"/>
                  </a:rPr>
                  <a:t>million</a:t>
                </a:r>
                <a:r>
                  <a:rPr lang="en-US" sz="1800" b="0" baseline="0">
                    <a:latin typeface="TH Sarabun New" panose="020B0500040200020003" pitchFamily="34" charset="-34"/>
                    <a:cs typeface="TH Sarabun New" panose="020B0500040200020003" pitchFamily="34" charset="-34"/>
                  </a:rPr>
                  <a:t> USD</a:t>
                </a:r>
                <a:endParaRPr sz="1800" b="0">
                  <a:latin typeface="TH Sarabun New" panose="020B0500040200020003" pitchFamily="34" charset="-34"/>
                  <a:cs typeface="TH Sarabun New" panose="020B0500040200020003" pitchFamily="34" charset="-34"/>
                </a:endParaRPr>
              </a:p>
            </xdr:txBody>
          </xdr:sp>
          <xdr:pic>
            <xdr:nvPicPr>
              <xdr:cNvPr id="25" name="Shape 9">
                <a:extLst>
                  <a:ext uri="{FF2B5EF4-FFF2-40B4-BE49-F238E27FC236}">
                    <a16:creationId xmlns:a16="http://schemas.microsoft.com/office/drawing/2014/main" id="{67658F49-1BEA-2E3A-C2EA-FBCAD864FB2B}"/>
                  </a:ext>
                </a:extLst>
              </xdr:cNvPr>
              <xdr:cNvPicPr preferRelativeResize="0"/>
            </xdr:nvPicPr>
            <xdr:blipFill>
              <a:blip xmlns:r="http://schemas.openxmlformats.org/officeDocument/2006/relationships" r:embed="rId3">
                <a:alphaModFix/>
              </a:blip>
              <a:stretch>
                <a:fillRect/>
              </a:stretch>
            </xdr:blipFill>
            <xdr:spPr>
              <a:xfrm>
                <a:off x="1063049" y="574953"/>
                <a:ext cx="590551" cy="410246"/>
              </a:xfrm>
              <a:prstGeom prst="rect">
                <a:avLst/>
              </a:prstGeom>
              <a:noFill/>
              <a:ln>
                <a:noFill/>
              </a:ln>
            </xdr:spPr>
          </xdr:pic>
        </xdr:grpSp>
        <xdr:sp macro="" textlink="ข้อมูล!E3">
          <xdr:nvSpPr>
            <xdr:cNvPr id="23" name="TextBox 22">
              <a:extLst>
                <a:ext uri="{FF2B5EF4-FFF2-40B4-BE49-F238E27FC236}">
                  <a16:creationId xmlns:a16="http://schemas.microsoft.com/office/drawing/2014/main" id="{F903B5F1-3C24-9379-BBAB-6B1FECFB2B48}"/>
                </a:ext>
              </a:extLst>
            </xdr:cNvPr>
            <xdr:cNvSpPr txBox="1"/>
          </xdr:nvSpPr>
          <xdr:spPr>
            <a:xfrm>
              <a:off x="1907831" y="2558383"/>
              <a:ext cx="950367" cy="581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C9AAAAF8-599A-4631-A560-9EA3ED595E67}" type="TxLink">
                <a:rPr lang="en-US" sz="2800" b="0" i="0" u="none" strike="noStrike">
                  <a:solidFill>
                    <a:srgbClr val="000000"/>
                  </a:solidFill>
                  <a:latin typeface="TH Sarabun New" panose="020B0500040200020003" pitchFamily="34" charset="-34"/>
                  <a:cs typeface="TH Sarabun New" panose="020B0500040200020003" pitchFamily="34" charset="-34"/>
                </a:rPr>
                <a:pPr/>
                <a:t> </a:t>
              </a:fld>
              <a:endParaRPr lang="en-US" sz="2800">
                <a:latin typeface="TH Sarabun New" panose="020B0500040200020003" pitchFamily="34" charset="-34"/>
                <a:cs typeface="TH Sarabun New" panose="020B0500040200020003" pitchFamily="34" charset="-34"/>
              </a:endParaRPr>
            </a:p>
          </xdr:txBody>
        </xdr:sp>
      </xdr:grpSp>
      <xdr:grpSp>
        <xdr:nvGrpSpPr>
          <xdr:cNvPr id="26" name="Group 25">
            <a:extLst>
              <a:ext uri="{FF2B5EF4-FFF2-40B4-BE49-F238E27FC236}">
                <a16:creationId xmlns:a16="http://schemas.microsoft.com/office/drawing/2014/main" id="{8C9B80BB-2BB4-47C0-B0F6-5B7B65648DB8}"/>
              </a:ext>
            </a:extLst>
          </xdr:cNvPr>
          <xdr:cNvGrpSpPr/>
        </xdr:nvGrpSpPr>
        <xdr:grpSpPr>
          <a:xfrm>
            <a:off x="1158079" y="4388385"/>
            <a:ext cx="2806700" cy="999590"/>
            <a:chOff x="1038225" y="4426485"/>
            <a:chExt cx="2828925" cy="971015"/>
          </a:xfrm>
        </xdr:grpSpPr>
        <xdr:sp macro="" textlink="">
          <xdr:nvSpPr>
            <xdr:cNvPr id="27" name="Shape 7">
              <a:extLst>
                <a:ext uri="{FF2B5EF4-FFF2-40B4-BE49-F238E27FC236}">
                  <a16:creationId xmlns:a16="http://schemas.microsoft.com/office/drawing/2014/main" id="{2ACC8398-0DF9-ECE7-30DD-102451E7114F}"/>
                </a:ext>
              </a:extLst>
            </xdr:cNvPr>
            <xdr:cNvSpPr/>
          </xdr:nvSpPr>
          <xdr:spPr>
            <a:xfrm>
              <a:off x="1038225" y="4426485"/>
              <a:ext cx="2828925" cy="971015"/>
            </a:xfrm>
            <a:prstGeom prst="roundRect">
              <a:avLst>
                <a:gd name="adj" fmla="val 16667"/>
              </a:avLst>
            </a:prstGeom>
            <a:solidFill>
              <a:srgbClr val="D0E0E3"/>
            </a:solidFill>
            <a:ln>
              <a:noFill/>
            </a:ln>
          </xdr:spPr>
          <xdr:txBody>
            <a:bodyPr spcFirstLastPara="1" wrap="square" lIns="91425" tIns="91425" rIns="91425" bIns="91425" anchor="t" anchorCtr="0">
              <a:noAutofit/>
            </a:bodyPr>
            <a:lstStyle/>
            <a:p>
              <a:pPr marL="0" lvl="0" indent="0" algn="ctr" rtl="0">
                <a:spcBef>
                  <a:spcPts val="0"/>
                </a:spcBef>
                <a:spcAft>
                  <a:spcPts val="0"/>
                </a:spcAft>
                <a:buNone/>
              </a:pPr>
              <a:r>
                <a:rPr lang="en-US" sz="1800" b="1">
                  <a:latin typeface="TH Sarabun New" panose="020B0500040200020003" pitchFamily="34" charset="-34"/>
                  <a:cs typeface="TH Sarabun New" panose="020B0500040200020003" pitchFamily="34" charset="-34"/>
                </a:rPr>
                <a:t>    Thailand &amp; ASEAN Taxonomy</a:t>
              </a:r>
            </a:p>
            <a:p>
              <a:pPr marL="0" marR="0" lvl="0" indent="0" algn="r" defTabSz="914400" rtl="0" eaLnBrk="1" fontAlgn="auto" latinLnBrk="0" hangingPunct="1">
                <a:lnSpc>
                  <a:spcPct val="100000"/>
                </a:lnSpc>
                <a:spcBef>
                  <a:spcPts val="0"/>
                </a:spcBef>
                <a:spcAft>
                  <a:spcPts val="0"/>
                </a:spcAft>
                <a:buClrTx/>
                <a:buSzTx/>
                <a:buFontTx/>
                <a:buNone/>
                <a:tabLst/>
                <a:defRPr/>
              </a:pPr>
              <a:r>
                <a:rPr lang="en-US" sz="1800">
                  <a:effectLst/>
                  <a:latin typeface="TH Sarabun New" panose="020B0500040200020003" pitchFamily="34" charset="-34"/>
                  <a:cs typeface="TH Sarabun New" panose="020B0500040200020003" pitchFamily="34" charset="-34"/>
                </a:rPr>
                <a:t>million USD</a:t>
              </a:r>
            </a:p>
            <a:p>
              <a:pPr marL="0" marR="0" lvl="0" indent="0" algn="r" defTabSz="914400" rtl="0" eaLnBrk="1" fontAlgn="auto" latinLnBrk="0" hangingPunct="1">
                <a:lnSpc>
                  <a:spcPct val="100000"/>
                </a:lnSpc>
                <a:spcBef>
                  <a:spcPts val="0"/>
                </a:spcBef>
                <a:spcAft>
                  <a:spcPts val="0"/>
                </a:spcAft>
                <a:buClrTx/>
                <a:buSzTx/>
                <a:buFontTx/>
                <a:buNone/>
                <a:tabLst/>
                <a:defRPr/>
              </a:pPr>
              <a:endParaRPr lang="en-US" sz="1800">
                <a:effectLst/>
              </a:endParaRPr>
            </a:p>
          </xdr:txBody>
        </xdr:sp>
        <xdr:pic>
          <xdr:nvPicPr>
            <xdr:cNvPr id="28" name="Shape 18">
              <a:extLst>
                <a:ext uri="{FF2B5EF4-FFF2-40B4-BE49-F238E27FC236}">
                  <a16:creationId xmlns:a16="http://schemas.microsoft.com/office/drawing/2014/main" id="{9413CA81-5923-17FA-881D-619313897755}"/>
                </a:ext>
              </a:extLst>
            </xdr:cNvPr>
            <xdr:cNvPicPr preferRelativeResize="0"/>
          </xdr:nvPicPr>
          <xdr:blipFill>
            <a:blip xmlns:r="http://schemas.openxmlformats.org/officeDocument/2006/relationships" r:embed="rId2">
              <a:alphaModFix/>
            </a:blip>
            <a:stretch>
              <a:fillRect/>
            </a:stretch>
          </xdr:blipFill>
          <xdr:spPr>
            <a:xfrm>
              <a:off x="1450892" y="4982260"/>
              <a:ext cx="294350" cy="288000"/>
            </a:xfrm>
            <a:prstGeom prst="rect">
              <a:avLst/>
            </a:prstGeom>
            <a:noFill/>
            <a:ln>
              <a:noFill/>
            </a:ln>
          </xdr:spPr>
        </xdr:pic>
        <xdr:pic>
          <xdr:nvPicPr>
            <xdr:cNvPr id="29" name="Shape 19">
              <a:extLst>
                <a:ext uri="{FF2B5EF4-FFF2-40B4-BE49-F238E27FC236}">
                  <a16:creationId xmlns:a16="http://schemas.microsoft.com/office/drawing/2014/main" id="{DD6EE4A2-1198-9FB0-35DF-575D3877691F}"/>
                </a:ext>
              </a:extLst>
            </xdr:cNvPr>
            <xdr:cNvPicPr preferRelativeResize="0"/>
          </xdr:nvPicPr>
          <xdr:blipFill>
            <a:blip xmlns:r="http://schemas.openxmlformats.org/officeDocument/2006/relationships" r:embed="rId3">
              <a:alphaModFix/>
            </a:blip>
            <a:stretch>
              <a:fillRect/>
            </a:stretch>
          </xdr:blipFill>
          <xdr:spPr>
            <a:xfrm>
              <a:off x="1162050" y="4835525"/>
              <a:ext cx="288000" cy="291175"/>
            </a:xfrm>
            <a:prstGeom prst="rect">
              <a:avLst/>
            </a:prstGeom>
            <a:noFill/>
            <a:ln>
              <a:noFill/>
            </a:ln>
          </xdr:spPr>
        </xdr:pic>
        <xdr:sp macro="" textlink="ข้อมูล!E5">
          <xdr:nvSpPr>
            <xdr:cNvPr id="30" name="TextBox 29">
              <a:extLst>
                <a:ext uri="{FF2B5EF4-FFF2-40B4-BE49-F238E27FC236}">
                  <a16:creationId xmlns:a16="http://schemas.microsoft.com/office/drawing/2014/main" id="{691898CE-5849-3AA7-F64A-D20DE13FEEE8}"/>
                </a:ext>
              </a:extLst>
            </xdr:cNvPr>
            <xdr:cNvSpPr txBox="1"/>
          </xdr:nvSpPr>
          <xdr:spPr>
            <a:xfrm>
              <a:off x="1915216" y="4697514"/>
              <a:ext cx="937421" cy="581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9BB4A8B-4ED2-4E95-B768-AF6517AEEB7F}" type="TxLink">
                <a:rPr lang="en-US" sz="2800" b="0" i="0" u="none" strike="noStrike">
                  <a:solidFill>
                    <a:srgbClr val="000000"/>
                  </a:solidFill>
                  <a:latin typeface="TH Sarabun New" panose="020B0500040200020003" pitchFamily="34" charset="-34"/>
                  <a:cs typeface="TH Sarabun New" panose="020B0500040200020003" pitchFamily="34" charset="-34"/>
                </a:rPr>
                <a:pPr/>
                <a:t> </a:t>
              </a:fld>
              <a:endParaRPr lang="en-US" sz="2800">
                <a:latin typeface="TH Sarabun New" panose="020B0500040200020003" pitchFamily="34" charset="-34"/>
                <a:cs typeface="TH Sarabun New" panose="020B0500040200020003" pitchFamily="34" charset="-34"/>
              </a:endParaRPr>
            </a:p>
          </xdr:txBody>
        </xdr:sp>
      </xdr:grpSp>
      <xdr:grpSp>
        <xdr:nvGrpSpPr>
          <xdr:cNvPr id="31" name="Group 30">
            <a:extLst>
              <a:ext uri="{FF2B5EF4-FFF2-40B4-BE49-F238E27FC236}">
                <a16:creationId xmlns:a16="http://schemas.microsoft.com/office/drawing/2014/main" id="{85D65720-4FAF-4CB8-8FCD-09699080CA48}"/>
              </a:ext>
            </a:extLst>
          </xdr:cNvPr>
          <xdr:cNvGrpSpPr/>
        </xdr:nvGrpSpPr>
        <xdr:grpSpPr>
          <a:xfrm>
            <a:off x="4565650" y="2133600"/>
            <a:ext cx="4040982" cy="3367089"/>
            <a:chOff x="4248150" y="2238375"/>
            <a:chExt cx="4057650" cy="3263901"/>
          </a:xfrm>
        </xdr:grpSpPr>
        <xdr:graphicFrame macro="">
          <xdr:nvGraphicFramePr>
            <xdr:cNvPr id="32" name="Chart 8" title="Chart">
              <a:extLst>
                <a:ext uri="{FF2B5EF4-FFF2-40B4-BE49-F238E27FC236}">
                  <a16:creationId xmlns:a16="http://schemas.microsoft.com/office/drawing/2014/main" id="{466A142D-C8BF-D6B9-811D-9B797C64304F}"/>
                </a:ext>
              </a:extLst>
            </xdr:cNvPr>
            <xdr:cNvGraphicFramePr>
              <a:graphicFrameLocks/>
            </xdr:cNvGraphicFramePr>
          </xdr:nvGraphicFramePr>
          <xdr:xfrm>
            <a:off x="4248150" y="2644775"/>
            <a:ext cx="4057650" cy="2857501"/>
          </xdr:xfrm>
          <a:graphic>
            <a:graphicData uri="http://schemas.openxmlformats.org/drawingml/2006/chart">
              <c:chart xmlns:c="http://schemas.openxmlformats.org/drawingml/2006/chart" xmlns:r="http://schemas.openxmlformats.org/officeDocument/2006/relationships" r:id="rId4"/>
            </a:graphicData>
          </a:graphic>
        </xdr:graphicFrame>
        <xdr:grpSp>
          <xdr:nvGrpSpPr>
            <xdr:cNvPr id="33" name="Shape 2" title="Drawing">
              <a:extLst>
                <a:ext uri="{FF2B5EF4-FFF2-40B4-BE49-F238E27FC236}">
                  <a16:creationId xmlns:a16="http://schemas.microsoft.com/office/drawing/2014/main" id="{47C45BFE-BB55-C383-8467-EFEFA25CF198}"/>
                </a:ext>
              </a:extLst>
            </xdr:cNvPr>
            <xdr:cNvGrpSpPr/>
          </xdr:nvGrpSpPr>
          <xdr:grpSpPr>
            <a:xfrm>
              <a:off x="4286250" y="2238375"/>
              <a:ext cx="2628901" cy="501595"/>
              <a:chOff x="1883625" y="239337"/>
              <a:chExt cx="2604361" cy="483024"/>
            </a:xfrm>
          </xdr:grpSpPr>
          <xdr:sp macro="" textlink="">
            <xdr:nvSpPr>
              <xdr:cNvPr id="34" name="Shape 20">
                <a:extLst>
                  <a:ext uri="{FF2B5EF4-FFF2-40B4-BE49-F238E27FC236}">
                    <a16:creationId xmlns:a16="http://schemas.microsoft.com/office/drawing/2014/main" id="{B53CB1EC-0838-F3CA-29E7-446775B26F87}"/>
                  </a:ext>
                </a:extLst>
              </xdr:cNvPr>
              <xdr:cNvSpPr txBox="1"/>
            </xdr:nvSpPr>
            <xdr:spPr>
              <a:xfrm>
                <a:off x="2176144" y="239337"/>
                <a:ext cx="2311842" cy="483024"/>
              </a:xfrm>
              <a:prstGeom prst="rect">
                <a:avLst/>
              </a:prstGeom>
              <a:noFill/>
              <a:ln>
                <a:noFill/>
              </a:ln>
            </xdr:spPr>
            <xdr:txBody>
              <a:bodyPr spcFirstLastPara="1" wrap="square" lIns="91425" tIns="91425" rIns="91425" bIns="91425" anchor="t" anchorCtr="0">
                <a:spAutoFit/>
              </a:bodyPr>
              <a:lstStyle/>
              <a:p>
                <a:pPr marL="0" lvl="0" indent="0" algn="l" rtl="0">
                  <a:spcBef>
                    <a:spcPts val="0"/>
                  </a:spcBef>
                  <a:spcAft>
                    <a:spcPts val="0"/>
                  </a:spcAft>
                  <a:buNone/>
                </a:pPr>
                <a:r>
                  <a:rPr lang="en-US" sz="1800" b="1">
                    <a:latin typeface="TH Sarabun New" panose="020B0500040200020003" pitchFamily="34" charset="-34"/>
                    <a:ea typeface="Sarabun"/>
                    <a:cs typeface="TH Sarabun New" panose="020B0500040200020003" pitchFamily="34" charset="-34"/>
                    <a:sym typeface="Sarabun"/>
                  </a:rPr>
                  <a:t>Share of value (%)</a:t>
                </a:r>
                <a:endParaRPr sz="1800" b="1">
                  <a:latin typeface="TH Sarabun New" panose="020B0500040200020003" pitchFamily="34" charset="-34"/>
                  <a:ea typeface="Sarabun"/>
                  <a:cs typeface="TH Sarabun New" panose="020B0500040200020003" pitchFamily="34" charset="-34"/>
                  <a:sym typeface="Sarabun"/>
                </a:endParaRPr>
              </a:p>
            </xdr:txBody>
          </xdr:sp>
          <xdr:pic>
            <xdr:nvPicPr>
              <xdr:cNvPr id="35" name="Shape 21">
                <a:extLst>
                  <a:ext uri="{FF2B5EF4-FFF2-40B4-BE49-F238E27FC236}">
                    <a16:creationId xmlns:a16="http://schemas.microsoft.com/office/drawing/2014/main" id="{F984EC59-FEB3-3169-FF82-1E167B11DA24}"/>
                  </a:ext>
                </a:extLst>
              </xdr:cNvPr>
              <xdr:cNvPicPr preferRelativeResize="0"/>
            </xdr:nvPicPr>
            <xdr:blipFill>
              <a:blip xmlns:r="http://schemas.openxmlformats.org/officeDocument/2006/relationships" r:embed="rId5">
                <a:alphaModFix/>
              </a:blip>
              <a:stretch>
                <a:fillRect/>
              </a:stretch>
            </xdr:blipFill>
            <xdr:spPr>
              <a:xfrm>
                <a:off x="1883625" y="303306"/>
                <a:ext cx="307925" cy="307925"/>
              </a:xfrm>
              <a:prstGeom prst="rect">
                <a:avLst/>
              </a:prstGeom>
              <a:noFill/>
              <a:ln>
                <a:noFill/>
              </a:ln>
            </xdr:spPr>
          </xdr:pic>
        </xdr:grpSp>
      </xdr:grp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425450</xdr:colOff>
      <xdr:row>11</xdr:row>
      <xdr:rowOff>98424</xdr:rowOff>
    </xdr:from>
    <xdr:ext cx="5143500" cy="2857501"/>
    <xdr:graphicFrame macro="">
      <xdr:nvGraphicFramePr>
        <xdr:cNvPr id="8" name="Chart 8" title="Chart">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Green%20bond%20for%20the%20green%20world/&#3626;&#3606;&#3636;&#3605;&#3636;/Thai%20ESG%20Bond%20Stats.xlsx" TargetMode="External"/><Relationship Id="rId2" Type="http://schemas.openxmlformats.org/officeDocument/2006/relationships/externalLinkPath" Target="https://secth.sharepoint.com/sites/dept_cd/Shared%20Documents/sustainable%20finance/Green%20bond%20for%20the%20green%20world/&#3626;&#3606;&#3636;&#3605;&#3636;/Thai%20ESG%20Bond%20Stats.xlsx" TargetMode="External"/><Relationship Id="rId1" Type="http://schemas.openxmlformats.org/officeDocument/2006/relationships/externalLinkPath" Target="/sites/dept_cd/Shared%20Documents/sustainable%20finance/Green%20bond%20for%20the%20green%20world/&#3626;&#3606;&#3636;&#3605;&#3636;/Thai%20ESG%20Bond%20Stat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praewpim\Downloads\Thai%20ESG%20Bond%20Stats.xlsx" TargetMode="External"/><Relationship Id="rId1" Type="http://schemas.openxmlformats.org/officeDocument/2006/relationships/externalLinkPath" Target="file:///C:\Users\praewpim\Downloads\Thai%20ESG%20Bond%20Sta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Pivot (2)"/>
      <sheetName val="note"/>
      <sheetName val="Stat"/>
      <sheetName val="Standard(s)"/>
      <sheetName val="KPI SLB"/>
      <sheetName val="FX (BOT)"/>
      <sheetName val="Taxonomy"/>
      <sheetName val="Banks"/>
      <sheetName val="Total_issuance_SEC_sup"/>
      <sheetName val="Total_issuance"/>
      <sheetName val="To_fund_raising_dept"/>
      <sheetName val="Investor Base"/>
      <sheetName val="Dropdown"/>
      <sheetName val="Diagrams"/>
      <sheetName val="ASEAN"/>
      <sheetName val="Report"/>
      <sheetName val="สถิติ internal use"/>
      <sheetName val="รัฐ"/>
      <sheetName val="ข้อมูล standard"/>
      <sheetName val="2019 (2)"/>
    </sheetNames>
    <sheetDataSet>
      <sheetData sheetId="0"/>
      <sheetData sheetId="1"/>
      <sheetData sheetId="2"/>
      <sheetData sheetId="3"/>
      <sheetData sheetId="4"/>
      <sheetData sheetId="5"/>
      <sheetData sheetId="6"/>
      <sheetData sheetId="7"/>
      <sheetData sheetId="8"/>
      <sheetData sheetId="9"/>
      <sheetData sheetId="10">
        <row r="12">
          <cell r="H12">
            <v>1206853.8147159996</v>
          </cell>
          <cell r="I12">
            <v>35897.929199221369</v>
          </cell>
        </row>
      </sheetData>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ivot (2)"/>
      <sheetName val="note"/>
      <sheetName val="Stat"/>
      <sheetName val="Standard(s)"/>
      <sheetName val="KPI SLB"/>
      <sheetName val="FX (BOT)"/>
      <sheetName val="Taxonomy"/>
      <sheetName val="Total_issuance"/>
      <sheetName val="Total_issuance_SEC_sup"/>
      <sheetName val="To_fund_raising_dept"/>
      <sheetName val="Dropdown"/>
      <sheetName val="Report"/>
      <sheetName val="สถิติ internal use"/>
      <sheetName val="รัฐ"/>
      <sheetName val="ข้อมูล standard"/>
      <sheetName val="2019 (2)"/>
      <sheetName val="Thai ESG Bond Stats"/>
    </sheetNames>
    <sheetDataSet>
      <sheetData sheetId="0"/>
      <sheetData sheetId="1"/>
      <sheetData sheetId="2"/>
      <sheetData sheetId="3"/>
      <sheetData sheetId="4"/>
      <sheetData sheetId="5"/>
      <sheetData sheetId="6"/>
      <sheetData sheetId="7">
        <row r="13">
          <cell r="G13">
            <v>1139048.8147160001</v>
          </cell>
        </row>
      </sheetData>
      <sheetData sheetId="8"/>
      <sheetData sheetId="9"/>
      <sheetData sheetId="10"/>
      <sheetData sheetId="11"/>
      <sheetData sheetId="12"/>
      <sheetData sheetId="13"/>
      <sheetData sheetId="14"/>
      <sheetData sheetId="15"/>
      <sheetData sheetId="16"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sustainablefinance.sec.or.th/Bond-Detail/DEI680006685" TargetMode="External"/><Relationship Id="rId13" Type="http://schemas.openxmlformats.org/officeDocument/2006/relationships/hyperlink" Target="https://sustainablefinance.sec.or.th/Bond-Detail/DEI680015813" TargetMode="External"/><Relationship Id="rId18" Type="http://schemas.openxmlformats.org/officeDocument/2006/relationships/hyperlink" Target="https://sustainablefinance.sec.or.th/Bond-Detail/DEI680006687" TargetMode="External"/><Relationship Id="rId26" Type="http://schemas.openxmlformats.org/officeDocument/2006/relationships/hyperlink" Target="https://sustainablefinance.sec.or.th/Bond-Detail/DEI690003597" TargetMode="External"/><Relationship Id="rId3" Type="http://schemas.openxmlformats.org/officeDocument/2006/relationships/hyperlink" Target="https://sustainablefinance.sec.or.th/Bond-Detail/DEI670025041" TargetMode="External"/><Relationship Id="rId21" Type="http://schemas.openxmlformats.org/officeDocument/2006/relationships/hyperlink" Target="https://sustainablefinance.sec.or.th/Bond-Detail/DEI690008386" TargetMode="External"/><Relationship Id="rId7" Type="http://schemas.openxmlformats.org/officeDocument/2006/relationships/hyperlink" Target="https://sustainablefinance.sec.or.th/Bond-Detail/DEI680006684" TargetMode="External"/><Relationship Id="rId12" Type="http://schemas.openxmlformats.org/officeDocument/2006/relationships/hyperlink" Target="https://sustainablefinance.sec.or.th/Bond-Detail/DEI680014582" TargetMode="External"/><Relationship Id="rId17" Type="http://schemas.openxmlformats.org/officeDocument/2006/relationships/hyperlink" Target="https://sustainablefinance.sec.or.th/Bond-Detail/DEI670025042" TargetMode="External"/><Relationship Id="rId25" Type="http://schemas.openxmlformats.org/officeDocument/2006/relationships/hyperlink" Target="https://sustainablefinance.sec.or.th/Bond-Detail/DEI690003594" TargetMode="External"/><Relationship Id="rId2" Type="http://schemas.openxmlformats.org/officeDocument/2006/relationships/hyperlink" Target="https://sustainablefinance.sec.or.th/Bond-Detail/DEI670025039" TargetMode="External"/><Relationship Id="rId16" Type="http://schemas.openxmlformats.org/officeDocument/2006/relationships/hyperlink" Target="https://sustainablefinance.sec.or.th/Bond-Detail/DEI690001421" TargetMode="External"/><Relationship Id="rId20" Type="http://schemas.openxmlformats.org/officeDocument/2006/relationships/hyperlink" Target="https://sustainablefinance.sec.or.th/Bond-Detail/DEI690008385" TargetMode="External"/><Relationship Id="rId29" Type="http://schemas.openxmlformats.org/officeDocument/2006/relationships/hyperlink" Target="https://market.sec.or.th/public/ipos/IPOSDE01.aspx?TransID=633318&amp;SD=2110256725102567" TargetMode="External"/><Relationship Id="rId1" Type="http://schemas.openxmlformats.org/officeDocument/2006/relationships/hyperlink" Target="https://sustainablefinance.sec.or.th/Bond-Detail/DEI670023411" TargetMode="External"/><Relationship Id="rId6" Type="http://schemas.openxmlformats.org/officeDocument/2006/relationships/hyperlink" Target="https://sustainablefinance.sec.or.th/Bond-Detail/DEI680002863" TargetMode="External"/><Relationship Id="rId11" Type="http://schemas.openxmlformats.org/officeDocument/2006/relationships/hyperlink" Target="https://sustainablefinance.sec.or.th/Bond-Detail/DEI680012931" TargetMode="External"/><Relationship Id="rId24" Type="http://schemas.openxmlformats.org/officeDocument/2006/relationships/hyperlink" Target="https://sustainablefinance.sec.or.th/Bond-Detail/DEI690003593" TargetMode="External"/><Relationship Id="rId32" Type="http://schemas.openxmlformats.org/officeDocument/2006/relationships/printerSettings" Target="../printerSettings/printerSettings1.bin"/><Relationship Id="rId5" Type="http://schemas.openxmlformats.org/officeDocument/2006/relationships/hyperlink" Target="https://sustainablefinance.sec.or.th/Bond-Detail/DEI680002864" TargetMode="External"/><Relationship Id="rId15" Type="http://schemas.openxmlformats.org/officeDocument/2006/relationships/hyperlink" Target="https://sustainablefinance.sec.or.th/Bond-Detail/DEI680011475" TargetMode="External"/><Relationship Id="rId23" Type="http://schemas.openxmlformats.org/officeDocument/2006/relationships/hyperlink" Target="https://sustainablefinance.sec.or.th/Bond-Detail/DEI670025042" TargetMode="External"/><Relationship Id="rId28" Type="http://schemas.openxmlformats.org/officeDocument/2006/relationships/hyperlink" Target="https://sustainablefinance.sec.or.th/Bond-Detail/DEI690003596" TargetMode="External"/><Relationship Id="rId10" Type="http://schemas.openxmlformats.org/officeDocument/2006/relationships/hyperlink" Target="https://sustainablefinance.sec.or.th/Bond-Detail/DEI680012045" TargetMode="External"/><Relationship Id="rId19" Type="http://schemas.openxmlformats.org/officeDocument/2006/relationships/hyperlink" Target="https://sustainablefinance.sec.or.th/Bond-Detail/DEI680006687" TargetMode="External"/><Relationship Id="rId31" Type="http://schemas.openxmlformats.org/officeDocument/2006/relationships/hyperlink" Target="https://sustainablefinance.sec.or.th/Bond-Detail/DEI690006355" TargetMode="External"/><Relationship Id="rId4" Type="http://schemas.openxmlformats.org/officeDocument/2006/relationships/hyperlink" Target="https://sustainablefinance.sec.or.th/Bond-Detail/DEI670025040" TargetMode="External"/><Relationship Id="rId9" Type="http://schemas.openxmlformats.org/officeDocument/2006/relationships/hyperlink" Target="https://sustainablefinance.sec.or.th/Bond-Detail/DEI680006686" TargetMode="External"/><Relationship Id="rId14" Type="http://schemas.openxmlformats.org/officeDocument/2006/relationships/hyperlink" Target="https://sustainablefinance.sec.or.th/Bond-Detail/DEI680016438" TargetMode="External"/><Relationship Id="rId22" Type="http://schemas.openxmlformats.org/officeDocument/2006/relationships/hyperlink" Target="https://sustainablefinance.sec.or.th/Bond-Detail/DEI690008387" TargetMode="External"/><Relationship Id="rId27" Type="http://schemas.openxmlformats.org/officeDocument/2006/relationships/hyperlink" Target="https://sustainablefinance.sec.or.th/Bond-Detail/DEI690003595" TargetMode="External"/><Relationship Id="rId30" Type="http://schemas.openxmlformats.org/officeDocument/2006/relationships/hyperlink" Target="https://sustainablefinance.sec.or.th/Bond-Detail/DEI690007479"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hyperlink" Target="https://sustainablefinance.sec.or.th/Bond-Detail/DEI680006684" TargetMode="External"/><Relationship Id="rId13" Type="http://schemas.openxmlformats.org/officeDocument/2006/relationships/hyperlink" Target="https://sustainablefinance.sec.or.th/Bond-Detail/DEI680012931" TargetMode="External"/><Relationship Id="rId18" Type="http://schemas.openxmlformats.org/officeDocument/2006/relationships/hyperlink" Target="https://sustainablefinance.sec.or.th/Bond-Detail/DEI670025042" TargetMode="External"/><Relationship Id="rId3" Type="http://schemas.openxmlformats.org/officeDocument/2006/relationships/hyperlink" Target="https://sustainablefinance.sec.or.th/Bond-Detail/DEI670025042" TargetMode="External"/><Relationship Id="rId21" Type="http://schemas.openxmlformats.org/officeDocument/2006/relationships/hyperlink" Target="https://sustainablefinance.sec.or.th/Bond-Detail/DEI690003597" TargetMode="External"/><Relationship Id="rId7" Type="http://schemas.openxmlformats.org/officeDocument/2006/relationships/hyperlink" Target="https://sustainablefinance.sec.or.th/Bond-Detail/DEI680002863" TargetMode="External"/><Relationship Id="rId12" Type="http://schemas.openxmlformats.org/officeDocument/2006/relationships/hyperlink" Target="https://sustainablefinance.sec.or.th/Bond-Detail/DEI680012045" TargetMode="External"/><Relationship Id="rId17" Type="http://schemas.openxmlformats.org/officeDocument/2006/relationships/hyperlink" Target="https://sustainablefinance.sec.or.th/Bond-Detail/DEI680016438" TargetMode="External"/><Relationship Id="rId25" Type="http://schemas.openxmlformats.org/officeDocument/2006/relationships/printerSettings" Target="../printerSettings/printerSettings2.bin"/><Relationship Id="rId2" Type="http://schemas.openxmlformats.org/officeDocument/2006/relationships/hyperlink" Target="https://sustainablefinance.sec.or.th/Bond-Detail/DEI670025039" TargetMode="External"/><Relationship Id="rId16" Type="http://schemas.openxmlformats.org/officeDocument/2006/relationships/hyperlink" Target="https://sustainablefinance.sec.or.th/Bond-Detail/DEI680015813" TargetMode="External"/><Relationship Id="rId20" Type="http://schemas.openxmlformats.org/officeDocument/2006/relationships/hyperlink" Target="https://sustainablefinance.sec.or.th/Bond-Detail/DEI690003594" TargetMode="External"/><Relationship Id="rId1" Type="http://schemas.openxmlformats.org/officeDocument/2006/relationships/hyperlink" Target="https://sustainablefinance.sec.or.th/Bond-Detail/DEI670023411" TargetMode="External"/><Relationship Id="rId6" Type="http://schemas.openxmlformats.org/officeDocument/2006/relationships/hyperlink" Target="https://sustainablefinance.sec.or.th/Bond-Detail/DEI680002864" TargetMode="External"/><Relationship Id="rId11" Type="http://schemas.openxmlformats.org/officeDocument/2006/relationships/hyperlink" Target="https://sustainablefinance.sec.or.th/Bond-Detail/DEI680006687" TargetMode="External"/><Relationship Id="rId24" Type="http://schemas.openxmlformats.org/officeDocument/2006/relationships/hyperlink" Target="https://sustainablefinance.sec.or.th/Bond-Detail/DEI680006687" TargetMode="External"/><Relationship Id="rId5" Type="http://schemas.openxmlformats.org/officeDocument/2006/relationships/hyperlink" Target="https://sustainablefinance.sec.or.th/Bond-Detail/DEI670025040" TargetMode="External"/><Relationship Id="rId15" Type="http://schemas.openxmlformats.org/officeDocument/2006/relationships/hyperlink" Target="https://sustainablefinance.sec.or.th/Bond-Detail/DEI680014582" TargetMode="External"/><Relationship Id="rId23" Type="http://schemas.openxmlformats.org/officeDocument/2006/relationships/hyperlink" Target="https://sustainablefinance.sec.or.th/Bond-Detail/DEI690003596" TargetMode="External"/><Relationship Id="rId10" Type="http://schemas.openxmlformats.org/officeDocument/2006/relationships/hyperlink" Target="https://sustainablefinance.sec.or.th/Bond-Detail/DEI680006686" TargetMode="External"/><Relationship Id="rId19" Type="http://schemas.openxmlformats.org/officeDocument/2006/relationships/hyperlink" Target="https://sustainablefinance.sec.or.th/Bond-Detail/DEI690003593" TargetMode="External"/><Relationship Id="rId4" Type="http://schemas.openxmlformats.org/officeDocument/2006/relationships/hyperlink" Target="https://sustainablefinance.sec.or.th/Bond-Detail/DEI670025041" TargetMode="External"/><Relationship Id="rId9" Type="http://schemas.openxmlformats.org/officeDocument/2006/relationships/hyperlink" Target="https://sustainablefinance.sec.or.th/Bond-Detail/DEI680006685" TargetMode="External"/><Relationship Id="rId14" Type="http://schemas.openxmlformats.org/officeDocument/2006/relationships/hyperlink" Target="https://sustainablefinance.sec.or.th/Bond-Detail/DEI680011475" TargetMode="External"/><Relationship Id="rId22" Type="http://schemas.openxmlformats.org/officeDocument/2006/relationships/hyperlink" Target="https://sustainablefinance.sec.or.th/Bond-Detail/DEI69000359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7C88C-C985-4658-8B51-F1CA307C11A8}">
  <sheetPr codeName="Sheet3">
    <tabColor theme="0"/>
    <outlinePr summaryBelow="0" summaryRight="0"/>
  </sheetPr>
  <dimension ref="A1:AC35"/>
  <sheetViews>
    <sheetView showGridLines="0" tabSelected="1" zoomScale="106" zoomScaleNormal="106" workbookViewId="0">
      <pane ySplit="1" topLeftCell="A30" activePane="bottomLeft" state="frozen"/>
      <selection pane="bottomLeft" activeCell="D23" sqref="D23"/>
      <selection activeCell="O26" sqref="O26"/>
    </sheetView>
  </sheetViews>
  <sheetFormatPr defaultColWidth="12.5703125" defaultRowHeight="14.1"/>
  <cols>
    <col min="1" max="1" width="6.5703125" style="16" customWidth="1"/>
    <col min="2" max="2" width="20.5703125" style="16" customWidth="1"/>
    <col min="3" max="3" width="15.5703125" style="35" customWidth="1"/>
    <col min="4" max="4" width="20.5703125" style="16" customWidth="1"/>
    <col min="5" max="5" width="67.5703125" style="16" customWidth="1"/>
    <col min="6" max="6" width="12.5703125" style="16" customWidth="1"/>
    <col min="7" max="7" width="16.5703125" style="16" customWidth="1"/>
    <col min="8" max="8" width="17.5703125" style="16" customWidth="1"/>
    <col min="9" max="9" width="24.5703125" style="16" customWidth="1"/>
    <col min="10" max="10" width="15.5703125" style="16" customWidth="1"/>
    <col min="11" max="16384" width="12.5703125" style="16"/>
  </cols>
  <sheetData>
    <row r="1" spans="1:29">
      <c r="A1" s="13" t="s">
        <v>0</v>
      </c>
      <c r="B1" s="13" t="s">
        <v>1</v>
      </c>
      <c r="C1" s="13" t="s">
        <v>2</v>
      </c>
      <c r="D1" s="13" t="s">
        <v>3</v>
      </c>
      <c r="E1" s="13" t="s">
        <v>4</v>
      </c>
      <c r="F1" s="13" t="s">
        <v>5</v>
      </c>
      <c r="G1" s="14" t="s">
        <v>6</v>
      </c>
      <c r="H1" s="13" t="s">
        <v>7</v>
      </c>
      <c r="I1" s="14" t="s">
        <v>8</v>
      </c>
      <c r="J1" s="14" t="s">
        <v>9</v>
      </c>
      <c r="K1" s="15"/>
      <c r="L1" s="15"/>
      <c r="M1" s="15"/>
      <c r="N1" s="15"/>
      <c r="O1" s="15"/>
      <c r="P1" s="15"/>
      <c r="Q1" s="15"/>
      <c r="R1" s="15"/>
      <c r="S1" s="15"/>
      <c r="T1" s="15"/>
      <c r="U1" s="15"/>
      <c r="V1" s="15"/>
      <c r="W1" s="15"/>
      <c r="X1" s="15"/>
      <c r="Y1" s="15"/>
      <c r="Z1" s="15"/>
      <c r="AA1" s="15"/>
      <c r="AB1" s="15"/>
      <c r="AC1" s="15"/>
    </row>
    <row r="2" spans="1:29" s="19" customFormat="1" ht="56.45" thickBot="1">
      <c r="A2" s="20">
        <v>1</v>
      </c>
      <c r="B2" s="21" t="s">
        <v>10</v>
      </c>
      <c r="C2" s="27" t="s">
        <v>11</v>
      </c>
      <c r="D2" s="23" t="s">
        <v>12</v>
      </c>
      <c r="E2" s="24" t="s">
        <v>13</v>
      </c>
      <c r="F2" s="25">
        <v>1000</v>
      </c>
      <c r="G2" s="228">
        <v>29.242502222430165</v>
      </c>
      <c r="H2" s="64">
        <v>45525</v>
      </c>
      <c r="I2" s="22" t="s">
        <v>14</v>
      </c>
      <c r="J2" s="100" t="s">
        <v>15</v>
      </c>
      <c r="K2" s="18"/>
      <c r="L2" s="18"/>
      <c r="M2" s="18"/>
      <c r="N2" s="18"/>
      <c r="O2" s="18"/>
      <c r="P2" s="18"/>
      <c r="Q2" s="18"/>
      <c r="R2" s="18"/>
      <c r="S2" s="18"/>
      <c r="T2" s="18"/>
      <c r="U2" s="18"/>
      <c r="V2" s="18"/>
      <c r="W2" s="18"/>
      <c r="X2" s="18"/>
      <c r="Y2" s="18"/>
      <c r="Z2" s="18"/>
      <c r="AA2" s="18"/>
      <c r="AB2" s="18"/>
      <c r="AC2" s="18"/>
    </row>
    <row r="3" spans="1:29" s="19" customFormat="1">
      <c r="A3" s="288">
        <v>2</v>
      </c>
      <c r="B3" s="290" t="s">
        <v>16</v>
      </c>
      <c r="C3" s="292" t="s">
        <v>17</v>
      </c>
      <c r="D3" s="281" t="s">
        <v>12</v>
      </c>
      <c r="E3" s="294" t="s">
        <v>18</v>
      </c>
      <c r="F3" s="44">
        <v>2500</v>
      </c>
      <c r="G3" s="227">
        <v>73.939121484934162</v>
      </c>
      <c r="H3" s="65">
        <v>45547</v>
      </c>
      <c r="I3" s="45" t="s">
        <v>14</v>
      </c>
      <c r="J3" s="103" t="s">
        <v>15</v>
      </c>
      <c r="K3" s="18"/>
      <c r="L3" s="18"/>
      <c r="M3" s="18"/>
      <c r="N3" s="18"/>
      <c r="O3" s="18"/>
      <c r="P3" s="18"/>
      <c r="Q3" s="18"/>
      <c r="R3" s="18"/>
      <c r="S3" s="18"/>
      <c r="T3" s="18"/>
      <c r="U3" s="18"/>
      <c r="V3" s="18"/>
      <c r="W3" s="18"/>
      <c r="X3" s="18"/>
      <c r="Y3" s="18"/>
      <c r="Z3" s="18"/>
      <c r="AA3" s="18"/>
      <c r="AB3" s="18"/>
      <c r="AC3" s="18"/>
    </row>
    <row r="4" spans="1:29" s="19" customFormat="1">
      <c r="A4" s="289"/>
      <c r="B4" s="291"/>
      <c r="C4" s="293"/>
      <c r="D4" s="291"/>
      <c r="E4" s="291"/>
      <c r="F4" s="36">
        <v>3400</v>
      </c>
      <c r="G4" s="229">
        <v>100.55720521951046</v>
      </c>
      <c r="H4" s="66">
        <v>45547</v>
      </c>
      <c r="I4" s="37" t="s">
        <v>14</v>
      </c>
      <c r="J4" s="325" t="s">
        <v>15</v>
      </c>
      <c r="K4" s="18"/>
      <c r="L4" s="18"/>
      <c r="M4" s="18"/>
      <c r="N4" s="18"/>
      <c r="O4" s="18"/>
      <c r="P4" s="18"/>
      <c r="Q4" s="18"/>
      <c r="R4" s="18"/>
      <c r="S4" s="18"/>
      <c r="T4" s="18"/>
      <c r="U4" s="18"/>
      <c r="V4" s="18"/>
      <c r="W4" s="18"/>
      <c r="X4" s="18"/>
      <c r="Y4" s="18"/>
      <c r="Z4" s="18"/>
      <c r="AA4" s="18"/>
      <c r="AB4" s="18"/>
      <c r="AC4" s="18"/>
    </row>
    <row r="5" spans="1:29" s="19" customFormat="1">
      <c r="A5" s="289"/>
      <c r="B5" s="291"/>
      <c r="C5" s="293"/>
      <c r="D5" s="291"/>
      <c r="E5" s="291"/>
      <c r="F5" s="38">
        <v>600</v>
      </c>
      <c r="G5" s="230">
        <v>17.745389156384199</v>
      </c>
      <c r="H5" s="67">
        <v>45547</v>
      </c>
      <c r="I5" s="60" t="s">
        <v>14</v>
      </c>
      <c r="J5" s="104" t="s">
        <v>15</v>
      </c>
      <c r="K5" s="18"/>
      <c r="L5" s="18"/>
      <c r="M5" s="18"/>
      <c r="N5" s="18"/>
      <c r="O5" s="18"/>
      <c r="P5" s="18"/>
      <c r="Q5" s="18"/>
      <c r="R5" s="18"/>
      <c r="S5" s="18"/>
      <c r="T5" s="18"/>
      <c r="U5" s="18"/>
      <c r="V5" s="18"/>
      <c r="W5" s="18"/>
      <c r="X5" s="18"/>
      <c r="Y5" s="18"/>
      <c r="Z5" s="18"/>
      <c r="AA5" s="18"/>
      <c r="AB5" s="18"/>
      <c r="AC5" s="18"/>
    </row>
    <row r="6" spans="1:29" s="19" customFormat="1">
      <c r="A6" s="289"/>
      <c r="B6" s="291"/>
      <c r="C6" s="293"/>
      <c r="D6" s="291"/>
      <c r="E6" s="291"/>
      <c r="F6" s="38">
        <v>500</v>
      </c>
      <c r="G6" s="230">
        <v>14.787824296986834</v>
      </c>
      <c r="H6" s="67">
        <v>45547</v>
      </c>
      <c r="I6" s="60" t="s">
        <v>14</v>
      </c>
      <c r="J6" s="104" t="s">
        <v>15</v>
      </c>
      <c r="K6" s="18"/>
      <c r="L6" s="18"/>
      <c r="M6" s="18"/>
      <c r="N6" s="18"/>
      <c r="O6" s="18"/>
      <c r="P6" s="18"/>
      <c r="Q6" s="18"/>
      <c r="R6" s="18"/>
      <c r="S6" s="18"/>
      <c r="T6" s="18"/>
      <c r="U6" s="18"/>
      <c r="V6" s="18"/>
      <c r="W6" s="18"/>
      <c r="X6" s="18"/>
      <c r="Y6" s="18"/>
      <c r="Z6" s="18"/>
      <c r="AA6" s="18"/>
      <c r="AB6" s="18"/>
      <c r="AC6" s="18"/>
    </row>
    <row r="7" spans="1:29" s="19" customFormat="1" ht="27.95">
      <c r="A7" s="289"/>
      <c r="B7" s="291"/>
      <c r="C7" s="293"/>
      <c r="D7" s="291"/>
      <c r="E7" s="291"/>
      <c r="F7" s="199">
        <v>2600</v>
      </c>
      <c r="G7" s="200">
        <v>83.094702393127434</v>
      </c>
      <c r="H7" s="67">
        <v>46071</v>
      </c>
      <c r="I7" s="221" t="s">
        <v>19</v>
      </c>
      <c r="J7" s="104" t="s">
        <v>15</v>
      </c>
      <c r="K7" s="18"/>
      <c r="L7" s="18"/>
      <c r="M7" s="18"/>
      <c r="N7" s="18"/>
      <c r="O7" s="18"/>
      <c r="P7" s="18"/>
      <c r="Q7" s="18"/>
      <c r="R7" s="18"/>
      <c r="S7" s="18"/>
      <c r="T7" s="18"/>
      <c r="U7" s="18"/>
      <c r="V7" s="18"/>
      <c r="W7" s="18"/>
      <c r="X7" s="18"/>
      <c r="Y7" s="18"/>
      <c r="Z7" s="18"/>
      <c r="AA7" s="18"/>
      <c r="AB7" s="18"/>
      <c r="AC7" s="18"/>
    </row>
    <row r="8" spans="1:29" s="19" customFormat="1" ht="27.95">
      <c r="A8" s="289"/>
      <c r="B8" s="291"/>
      <c r="C8" s="293"/>
      <c r="D8" s="291"/>
      <c r="E8" s="291"/>
      <c r="F8" s="199">
        <v>2500</v>
      </c>
      <c r="G8" s="200">
        <v>79.898752301084059</v>
      </c>
      <c r="H8" s="67">
        <v>46071</v>
      </c>
      <c r="I8" s="221" t="s">
        <v>19</v>
      </c>
      <c r="J8" s="104" t="s">
        <v>15</v>
      </c>
      <c r="K8" s="18"/>
      <c r="L8" s="18"/>
      <c r="M8" s="18"/>
      <c r="N8" s="18"/>
      <c r="O8" s="18"/>
      <c r="P8" s="18"/>
      <c r="Q8" s="18"/>
      <c r="R8" s="18"/>
      <c r="S8" s="18"/>
      <c r="T8" s="18"/>
      <c r="U8" s="18"/>
      <c r="V8" s="18"/>
      <c r="W8" s="18"/>
      <c r="X8" s="18"/>
      <c r="Y8" s="18"/>
      <c r="Z8" s="18"/>
      <c r="AA8" s="18"/>
      <c r="AB8" s="18"/>
      <c r="AC8" s="18"/>
    </row>
    <row r="9" spans="1:29" s="19" customFormat="1" ht="27.95">
      <c r="A9" s="289"/>
      <c r="B9" s="291"/>
      <c r="C9" s="293"/>
      <c r="D9" s="291"/>
      <c r="E9" s="291"/>
      <c r="F9" s="199">
        <v>400</v>
      </c>
      <c r="G9" s="200">
        <v>12.78380036817345</v>
      </c>
      <c r="H9" s="67">
        <v>46071</v>
      </c>
      <c r="I9" s="221" t="s">
        <v>19</v>
      </c>
      <c r="J9" s="104" t="s">
        <v>15</v>
      </c>
      <c r="K9" s="18"/>
      <c r="L9" s="18"/>
      <c r="M9" s="18"/>
      <c r="N9" s="18"/>
      <c r="O9" s="18"/>
      <c r="P9" s="18"/>
      <c r="Q9" s="18"/>
      <c r="R9" s="18"/>
      <c r="S9" s="18"/>
      <c r="T9" s="18"/>
      <c r="U9" s="18"/>
      <c r="V9" s="18"/>
      <c r="W9" s="18"/>
      <c r="X9" s="18"/>
      <c r="Y9" s="18"/>
      <c r="Z9" s="18"/>
      <c r="AA9" s="18"/>
      <c r="AB9" s="18"/>
      <c r="AC9" s="18"/>
    </row>
    <row r="10" spans="1:29" s="19" customFormat="1" ht="27.95">
      <c r="A10" s="289"/>
      <c r="B10" s="291"/>
      <c r="C10" s="293"/>
      <c r="D10" s="291"/>
      <c r="E10" s="291"/>
      <c r="F10" s="199">
        <v>1300</v>
      </c>
      <c r="G10" s="200">
        <v>41.547351196563717</v>
      </c>
      <c r="H10" s="67">
        <v>46071</v>
      </c>
      <c r="I10" s="221" t="s">
        <v>19</v>
      </c>
      <c r="J10" s="104" t="s">
        <v>15</v>
      </c>
      <c r="K10" s="18"/>
      <c r="L10" s="18"/>
      <c r="M10" s="18"/>
      <c r="N10" s="18"/>
      <c r="O10" s="18"/>
      <c r="P10" s="18"/>
      <c r="Q10" s="18"/>
      <c r="R10" s="18"/>
      <c r="S10" s="18"/>
      <c r="T10" s="18"/>
      <c r="U10" s="18"/>
      <c r="V10" s="18"/>
      <c r="W10" s="18"/>
      <c r="X10" s="18"/>
      <c r="Y10" s="18"/>
      <c r="Z10" s="18"/>
      <c r="AA10" s="18"/>
      <c r="AB10" s="18"/>
      <c r="AC10" s="18"/>
    </row>
    <row r="11" spans="1:29" s="19" customFormat="1" ht="28.5" thickBot="1">
      <c r="A11" s="289"/>
      <c r="B11" s="291"/>
      <c r="C11" s="293"/>
      <c r="D11" s="291"/>
      <c r="E11" s="291"/>
      <c r="F11" s="199">
        <v>1200</v>
      </c>
      <c r="G11" s="200">
        <v>38.351401104520349</v>
      </c>
      <c r="H11" s="67">
        <v>46071</v>
      </c>
      <c r="I11" s="221" t="s">
        <v>19</v>
      </c>
      <c r="J11" s="104" t="s">
        <v>15</v>
      </c>
      <c r="K11" s="18"/>
      <c r="L11" s="18"/>
      <c r="M11" s="18"/>
      <c r="N11" s="18"/>
      <c r="O11" s="18"/>
      <c r="P11" s="18"/>
      <c r="Q11" s="18"/>
      <c r="R11" s="18"/>
      <c r="S11" s="18"/>
      <c r="T11" s="18"/>
      <c r="U11" s="18"/>
      <c r="V11" s="18"/>
      <c r="W11" s="18"/>
      <c r="X11" s="18"/>
      <c r="Y11" s="18"/>
      <c r="Z11" s="18"/>
      <c r="AA11" s="18"/>
      <c r="AB11" s="18"/>
      <c r="AC11" s="18"/>
    </row>
    <row r="12" spans="1:29" s="19" customFormat="1" ht="126.6" thickBot="1">
      <c r="A12" s="209">
        <v>3</v>
      </c>
      <c r="B12" s="213" t="s">
        <v>20</v>
      </c>
      <c r="C12" s="209" t="s">
        <v>21</v>
      </c>
      <c r="D12" s="212" t="s">
        <v>22</v>
      </c>
      <c r="E12" s="213" t="s">
        <v>23</v>
      </c>
      <c r="F12" s="210">
        <v>2000</v>
      </c>
      <c r="G12" s="211">
        <v>33.786200000000001</v>
      </c>
      <c r="H12" s="234">
        <v>45593</v>
      </c>
      <c r="I12" s="209" t="s">
        <v>24</v>
      </c>
      <c r="J12" s="103" t="s">
        <v>15</v>
      </c>
      <c r="K12" s="18"/>
      <c r="L12" s="18"/>
      <c r="M12" s="18"/>
      <c r="N12" s="18"/>
      <c r="O12" s="18"/>
      <c r="P12" s="18"/>
      <c r="Q12" s="18"/>
      <c r="R12" s="18"/>
      <c r="S12" s="18"/>
      <c r="T12" s="18"/>
      <c r="U12" s="18"/>
      <c r="V12" s="18"/>
      <c r="W12" s="18"/>
      <c r="X12" s="18"/>
      <c r="Y12" s="18"/>
      <c r="Z12" s="18"/>
      <c r="AA12" s="18"/>
      <c r="AB12" s="18"/>
      <c r="AC12" s="18"/>
    </row>
    <row r="13" spans="1:29" s="19" customFormat="1" ht="126">
      <c r="A13" s="295">
        <v>4</v>
      </c>
      <c r="B13" s="297" t="s">
        <v>25</v>
      </c>
      <c r="C13" s="299" t="s">
        <v>11</v>
      </c>
      <c r="D13" s="301" t="s">
        <v>22</v>
      </c>
      <c r="E13" s="46" t="s">
        <v>26</v>
      </c>
      <c r="F13" s="26">
        <v>800</v>
      </c>
      <c r="G13" s="231">
        <v>23.821008938833607</v>
      </c>
      <c r="H13" s="69">
        <v>45713</v>
      </c>
      <c r="I13" s="101" t="s">
        <v>14</v>
      </c>
      <c r="J13" s="105" t="s">
        <v>15</v>
      </c>
      <c r="K13" s="18"/>
      <c r="L13" s="18"/>
      <c r="M13" s="18"/>
      <c r="N13" s="18"/>
      <c r="O13" s="18"/>
      <c r="P13" s="18"/>
      <c r="Q13" s="18"/>
      <c r="R13" s="18"/>
      <c r="S13" s="18"/>
      <c r="T13" s="18"/>
      <c r="U13" s="18"/>
      <c r="V13" s="18"/>
      <c r="W13" s="18"/>
      <c r="X13" s="18"/>
      <c r="Y13" s="18"/>
      <c r="Z13" s="18"/>
      <c r="AA13" s="18"/>
      <c r="AB13" s="18"/>
      <c r="AC13" s="18"/>
    </row>
    <row r="14" spans="1:29" s="19" customFormat="1" ht="56.45" thickBot="1">
      <c r="A14" s="296"/>
      <c r="B14" s="298"/>
      <c r="C14" s="300"/>
      <c r="D14" s="282"/>
      <c r="E14" s="49" t="s">
        <v>27</v>
      </c>
      <c r="F14" s="25">
        <v>1200</v>
      </c>
      <c r="G14" s="228">
        <v>35.731513408250407</v>
      </c>
      <c r="H14" s="64">
        <v>45713</v>
      </c>
      <c r="I14" s="22" t="s">
        <v>14</v>
      </c>
      <c r="J14" s="100" t="s">
        <v>15</v>
      </c>
      <c r="K14" s="18"/>
      <c r="L14" s="18"/>
      <c r="M14" s="18"/>
      <c r="N14" s="18"/>
      <c r="O14" s="18"/>
      <c r="P14" s="18"/>
      <c r="Q14" s="18"/>
      <c r="R14" s="18"/>
      <c r="S14" s="18"/>
      <c r="T14" s="18"/>
      <c r="U14" s="18"/>
      <c r="V14" s="18"/>
      <c r="W14" s="18"/>
      <c r="X14" s="18"/>
      <c r="Y14" s="18"/>
      <c r="Z14" s="18"/>
      <c r="AA14" s="18"/>
      <c r="AB14" s="18"/>
      <c r="AC14" s="18"/>
    </row>
    <row r="15" spans="1:29" s="19" customFormat="1" ht="42" customHeight="1">
      <c r="A15" s="302">
        <v>5</v>
      </c>
      <c r="B15" s="290" t="s">
        <v>28</v>
      </c>
      <c r="C15" s="292" t="s">
        <v>11</v>
      </c>
      <c r="D15" s="281" t="s">
        <v>22</v>
      </c>
      <c r="E15" s="284" t="s">
        <v>29</v>
      </c>
      <c r="F15" s="44">
        <v>1000</v>
      </c>
      <c r="G15" s="227">
        <v>30.58721332134315</v>
      </c>
      <c r="H15" s="65">
        <v>45818</v>
      </c>
      <c r="I15" s="45" t="s">
        <v>24</v>
      </c>
      <c r="J15" s="103" t="s">
        <v>15</v>
      </c>
      <c r="K15" s="18"/>
      <c r="L15" s="18"/>
      <c r="M15" s="18"/>
      <c r="N15" s="18"/>
      <c r="O15" s="18"/>
      <c r="P15" s="18"/>
      <c r="Q15" s="18"/>
      <c r="R15" s="18"/>
      <c r="S15" s="18"/>
      <c r="T15" s="18"/>
      <c r="U15" s="18"/>
      <c r="V15" s="18"/>
      <c r="W15" s="18"/>
      <c r="X15" s="18"/>
      <c r="Y15" s="18"/>
      <c r="Z15" s="18"/>
      <c r="AA15" s="18"/>
      <c r="AB15" s="18"/>
      <c r="AC15" s="18"/>
    </row>
    <row r="16" spans="1:29" s="19" customFormat="1" ht="42" customHeight="1">
      <c r="A16" s="291"/>
      <c r="B16" s="291"/>
      <c r="C16" s="293"/>
      <c r="D16" s="291"/>
      <c r="E16" s="285"/>
      <c r="F16" s="36">
        <v>1000</v>
      </c>
      <c r="G16" s="229">
        <v>30.58721332134315</v>
      </c>
      <c r="H16" s="70">
        <v>45818</v>
      </c>
      <c r="I16" s="37" t="s">
        <v>24</v>
      </c>
      <c r="J16" s="104" t="s">
        <v>15</v>
      </c>
      <c r="K16" s="18"/>
      <c r="L16" s="18"/>
      <c r="M16" s="18"/>
      <c r="N16" s="18"/>
      <c r="O16" s="18"/>
      <c r="P16" s="18"/>
      <c r="Q16" s="18"/>
      <c r="R16" s="18"/>
      <c r="S16" s="18"/>
      <c r="T16" s="18"/>
      <c r="U16" s="18"/>
      <c r="V16" s="18"/>
      <c r="W16" s="18"/>
      <c r="X16" s="18"/>
      <c r="Y16" s="18"/>
      <c r="Z16" s="18"/>
      <c r="AA16" s="18"/>
      <c r="AB16" s="18"/>
      <c r="AC16" s="18"/>
    </row>
    <row r="17" spans="1:29" s="19" customFormat="1" ht="42" customHeight="1">
      <c r="A17" s="291"/>
      <c r="B17" s="291"/>
      <c r="C17" s="293"/>
      <c r="D17" s="291"/>
      <c r="E17" s="285"/>
      <c r="F17" s="39">
        <v>1000</v>
      </c>
      <c r="G17" s="215">
        <v>30.58721332134315</v>
      </c>
      <c r="H17" s="69">
        <v>45818</v>
      </c>
      <c r="I17" s="40" t="s">
        <v>24</v>
      </c>
      <c r="J17" s="325" t="s">
        <v>15</v>
      </c>
      <c r="K17" s="18"/>
      <c r="L17" s="18"/>
      <c r="M17" s="18"/>
      <c r="N17" s="18"/>
      <c r="O17" s="18"/>
      <c r="P17" s="18"/>
      <c r="Q17" s="18"/>
      <c r="R17" s="18"/>
      <c r="S17" s="18"/>
      <c r="T17" s="18"/>
      <c r="U17" s="18"/>
      <c r="V17" s="18"/>
      <c r="W17" s="18"/>
      <c r="X17" s="18"/>
      <c r="Y17" s="18"/>
      <c r="Z17" s="18"/>
      <c r="AA17" s="18"/>
      <c r="AB17" s="18"/>
      <c r="AC17" s="18"/>
    </row>
    <row r="18" spans="1:29" s="19" customFormat="1" ht="42" customHeight="1">
      <c r="A18" s="291"/>
      <c r="B18" s="291"/>
      <c r="C18" s="293"/>
      <c r="D18" s="291"/>
      <c r="E18" s="286"/>
      <c r="F18" s="39">
        <v>2000</v>
      </c>
      <c r="G18" s="215">
        <v>61.174426642686299</v>
      </c>
      <c r="H18" s="69">
        <v>45818</v>
      </c>
      <c r="I18" s="40" t="s">
        <v>24</v>
      </c>
      <c r="J18" s="104" t="s">
        <v>15</v>
      </c>
      <c r="K18" s="18"/>
      <c r="L18" s="18"/>
      <c r="M18" s="18"/>
      <c r="N18" s="18"/>
      <c r="O18" s="18"/>
      <c r="P18" s="18"/>
      <c r="Q18" s="18"/>
      <c r="R18" s="18"/>
      <c r="S18" s="18"/>
      <c r="T18" s="18"/>
      <c r="U18" s="18"/>
      <c r="V18" s="18"/>
      <c r="W18" s="18"/>
      <c r="X18" s="18"/>
      <c r="Y18" s="18"/>
      <c r="Z18" s="18"/>
      <c r="AA18" s="18"/>
      <c r="AB18" s="18"/>
      <c r="AC18" s="18"/>
    </row>
    <row r="19" spans="1:29" s="19" customFormat="1" ht="42" customHeight="1">
      <c r="A19" s="291"/>
      <c r="B19" s="291"/>
      <c r="C19" s="293"/>
      <c r="D19" s="291"/>
      <c r="E19" s="287" t="s">
        <v>30</v>
      </c>
      <c r="F19" s="39">
        <v>2500</v>
      </c>
      <c r="G19" s="215">
        <v>76.299067930586162</v>
      </c>
      <c r="H19" s="69">
        <v>46142</v>
      </c>
      <c r="I19" s="40" t="s">
        <v>24</v>
      </c>
      <c r="J19" s="104" t="s">
        <v>15</v>
      </c>
      <c r="K19" s="18"/>
      <c r="L19" s="18"/>
      <c r="M19" s="18"/>
      <c r="N19" s="18"/>
      <c r="O19" s="18"/>
      <c r="P19" s="18"/>
      <c r="Q19" s="18"/>
      <c r="R19" s="18"/>
      <c r="S19" s="18"/>
      <c r="T19" s="18"/>
      <c r="U19" s="18"/>
      <c r="V19" s="18"/>
      <c r="W19" s="18"/>
      <c r="X19" s="18"/>
      <c r="Y19" s="18"/>
      <c r="Z19" s="18"/>
      <c r="AA19" s="18"/>
      <c r="AB19" s="18"/>
      <c r="AC19" s="18"/>
    </row>
    <row r="20" spans="1:29" s="19" customFormat="1" ht="42" customHeight="1">
      <c r="A20" s="291"/>
      <c r="B20" s="291"/>
      <c r="C20" s="293"/>
      <c r="D20" s="291"/>
      <c r="E20" s="287"/>
      <c r="F20" s="39">
        <v>1000</v>
      </c>
      <c r="G20" s="215">
        <v>30.519627172234465</v>
      </c>
      <c r="H20" s="69">
        <v>46142</v>
      </c>
      <c r="I20" s="40" t="s">
        <v>24</v>
      </c>
      <c r="J20" s="104" t="s">
        <v>15</v>
      </c>
      <c r="K20" s="18"/>
      <c r="L20" s="18"/>
      <c r="M20" s="18"/>
      <c r="N20" s="18"/>
      <c r="O20" s="18"/>
      <c r="P20" s="18"/>
      <c r="Q20" s="18"/>
      <c r="R20" s="18"/>
      <c r="S20" s="18"/>
      <c r="T20" s="18"/>
      <c r="U20" s="18"/>
      <c r="V20" s="18"/>
      <c r="W20" s="18"/>
      <c r="X20" s="18"/>
      <c r="Y20" s="18"/>
      <c r="Z20" s="18"/>
      <c r="AA20" s="18"/>
      <c r="AB20" s="18"/>
      <c r="AC20" s="18"/>
    </row>
    <row r="21" spans="1:29" s="19" customFormat="1" ht="42" customHeight="1" thickBot="1">
      <c r="A21" s="303"/>
      <c r="B21" s="303"/>
      <c r="C21" s="304"/>
      <c r="D21" s="303"/>
      <c r="E21" s="280"/>
      <c r="F21" s="47">
        <v>1500</v>
      </c>
      <c r="G21" s="216">
        <v>45.779440758351697</v>
      </c>
      <c r="H21" s="217">
        <v>46142</v>
      </c>
      <c r="I21" s="48" t="s">
        <v>24</v>
      </c>
      <c r="J21" s="225" t="s">
        <v>15</v>
      </c>
      <c r="K21" s="18"/>
      <c r="L21" s="18"/>
      <c r="M21" s="18"/>
      <c r="N21" s="18"/>
      <c r="O21" s="18"/>
      <c r="P21" s="18"/>
      <c r="Q21" s="18"/>
      <c r="R21" s="18"/>
      <c r="S21" s="18"/>
      <c r="T21" s="18"/>
      <c r="U21" s="18"/>
      <c r="V21" s="18"/>
      <c r="W21" s="18"/>
      <c r="X21" s="18"/>
      <c r="Y21" s="18"/>
      <c r="Z21" s="18"/>
      <c r="AA21" s="18"/>
      <c r="AB21" s="18"/>
      <c r="AC21" s="18"/>
    </row>
    <row r="22" spans="1:29" s="19" customFormat="1" ht="84.6" thickBot="1">
      <c r="A22" s="20">
        <v>6</v>
      </c>
      <c r="B22" s="21" t="s">
        <v>31</v>
      </c>
      <c r="C22" s="27" t="s">
        <v>32</v>
      </c>
      <c r="D22" s="23" t="s">
        <v>22</v>
      </c>
      <c r="E22" s="24" t="s">
        <v>33</v>
      </c>
      <c r="F22" s="25">
        <v>2000</v>
      </c>
      <c r="G22" s="228">
        <v>63.050112229199769</v>
      </c>
      <c r="H22" s="64">
        <v>45912</v>
      </c>
      <c r="I22" s="27" t="s">
        <v>34</v>
      </c>
      <c r="J22" s="103" t="s">
        <v>15</v>
      </c>
      <c r="K22" s="18"/>
      <c r="L22" s="18"/>
      <c r="M22" s="18"/>
      <c r="N22" s="18"/>
      <c r="O22" s="18"/>
      <c r="P22" s="18"/>
      <c r="Q22" s="18"/>
      <c r="R22" s="18"/>
      <c r="S22" s="18"/>
      <c r="T22" s="18"/>
      <c r="U22" s="18"/>
      <c r="V22" s="18"/>
      <c r="W22" s="18"/>
      <c r="X22" s="18"/>
      <c r="Y22" s="18"/>
      <c r="Z22" s="18"/>
      <c r="AA22" s="18"/>
      <c r="AB22" s="18"/>
      <c r="AC22" s="18"/>
    </row>
    <row r="23" spans="1:29" s="19" customFormat="1" ht="140.44999999999999" thickBot="1">
      <c r="A23" s="50">
        <v>7</v>
      </c>
      <c r="B23" s="41" t="s">
        <v>35</v>
      </c>
      <c r="C23" s="42" t="s">
        <v>36</v>
      </c>
      <c r="D23" s="43" t="s">
        <v>22</v>
      </c>
      <c r="E23" s="51" t="s">
        <v>37</v>
      </c>
      <c r="F23" s="52">
        <v>250</v>
      </c>
      <c r="G23" s="226">
        <v>7.7575908026003439</v>
      </c>
      <c r="H23" s="71">
        <v>45926</v>
      </c>
      <c r="I23" s="42" t="s">
        <v>38</v>
      </c>
      <c r="J23" s="106" t="s">
        <v>15</v>
      </c>
      <c r="K23" s="18"/>
      <c r="L23" s="18"/>
      <c r="M23" s="18"/>
      <c r="N23" s="18"/>
      <c r="O23" s="18"/>
      <c r="P23" s="18"/>
      <c r="Q23" s="18"/>
      <c r="R23" s="18"/>
      <c r="S23" s="18"/>
      <c r="T23" s="18"/>
      <c r="U23" s="18"/>
      <c r="V23" s="18"/>
      <c r="W23" s="18"/>
      <c r="X23" s="18"/>
      <c r="Y23" s="18"/>
      <c r="Z23" s="18"/>
      <c r="AA23" s="18"/>
      <c r="AB23" s="18"/>
      <c r="AC23" s="18"/>
    </row>
    <row r="24" spans="1:29" s="19" customFormat="1" ht="42">
      <c r="A24" s="192">
        <v>8</v>
      </c>
      <c r="B24" s="189" t="s">
        <v>39</v>
      </c>
      <c r="C24" s="190" t="s">
        <v>11</v>
      </c>
      <c r="D24" s="188" t="s">
        <v>22</v>
      </c>
      <c r="E24" s="191" t="s">
        <v>40</v>
      </c>
      <c r="F24" s="39">
        <v>2000</v>
      </c>
      <c r="G24" s="215">
        <v>62.060726420802752</v>
      </c>
      <c r="H24" s="69">
        <v>45926</v>
      </c>
      <c r="I24" s="40" t="s">
        <v>24</v>
      </c>
      <c r="J24" s="104" t="s">
        <v>15</v>
      </c>
      <c r="K24" s="18"/>
      <c r="L24" s="18"/>
      <c r="M24" s="18"/>
      <c r="N24" s="18"/>
      <c r="O24" s="18"/>
      <c r="P24" s="18"/>
      <c r="Q24" s="18"/>
      <c r="R24" s="18"/>
      <c r="S24" s="18"/>
      <c r="T24" s="18"/>
      <c r="U24" s="18"/>
      <c r="V24" s="18"/>
      <c r="W24" s="18"/>
      <c r="X24" s="18"/>
      <c r="Y24" s="18"/>
      <c r="Z24" s="18"/>
      <c r="AA24" s="18"/>
      <c r="AB24" s="18"/>
      <c r="AC24" s="18"/>
    </row>
    <row r="25" spans="1:29" s="19" customFormat="1" ht="28.5" thickBot="1">
      <c r="A25" s="20"/>
      <c r="B25" s="21"/>
      <c r="C25" s="27"/>
      <c r="D25" s="23"/>
      <c r="E25" s="198" t="s">
        <v>41</v>
      </c>
      <c r="F25" s="39">
        <v>4500</v>
      </c>
      <c r="G25" s="215">
        <v>141.64930151155545</v>
      </c>
      <c r="H25" s="69">
        <v>46059</v>
      </c>
      <c r="I25" s="40" t="s">
        <v>24</v>
      </c>
      <c r="J25" s="104" t="s">
        <v>15</v>
      </c>
      <c r="K25" s="18"/>
      <c r="L25" s="18"/>
      <c r="M25" s="18"/>
      <c r="N25" s="18"/>
      <c r="O25" s="18"/>
      <c r="P25" s="18"/>
      <c r="Q25" s="18"/>
      <c r="R25" s="18"/>
      <c r="S25" s="18"/>
      <c r="T25" s="18"/>
      <c r="U25" s="18"/>
      <c r="V25" s="18"/>
      <c r="W25" s="18"/>
      <c r="X25" s="18"/>
      <c r="Y25" s="18"/>
      <c r="Z25" s="18"/>
      <c r="AA25" s="18"/>
      <c r="AB25" s="18"/>
      <c r="AC25" s="18"/>
    </row>
    <row r="26" spans="1:29" s="19" customFormat="1" ht="56.45" thickBot="1">
      <c r="A26" s="50">
        <v>9</v>
      </c>
      <c r="B26" s="41" t="s">
        <v>42</v>
      </c>
      <c r="C26" s="42" t="s">
        <v>43</v>
      </c>
      <c r="D26" s="43" t="s">
        <v>22</v>
      </c>
      <c r="E26" s="51" t="s">
        <v>44</v>
      </c>
      <c r="F26" s="52">
        <v>1000</v>
      </c>
      <c r="G26" s="226">
        <v>30.744729584730937</v>
      </c>
      <c r="H26" s="71">
        <v>45947</v>
      </c>
      <c r="I26" s="42" t="s">
        <v>24</v>
      </c>
      <c r="J26" s="106" t="s">
        <v>15</v>
      </c>
      <c r="K26" s="18"/>
      <c r="L26" s="18"/>
      <c r="M26" s="18"/>
      <c r="N26" s="18"/>
      <c r="O26" s="18"/>
      <c r="P26" s="18"/>
      <c r="Q26" s="18"/>
      <c r="R26" s="18"/>
      <c r="S26" s="18"/>
      <c r="T26" s="18"/>
      <c r="U26" s="18"/>
      <c r="V26" s="18"/>
      <c r="W26" s="18"/>
      <c r="X26" s="18"/>
      <c r="Y26" s="18"/>
      <c r="Z26" s="18"/>
      <c r="AA26" s="18"/>
      <c r="AB26" s="18"/>
      <c r="AC26" s="18"/>
    </row>
    <row r="27" spans="1:29" s="19" customFormat="1" ht="27.95">
      <c r="A27" s="192">
        <v>10</v>
      </c>
      <c r="B27" s="189" t="s">
        <v>45</v>
      </c>
      <c r="C27" s="190" t="s">
        <v>46</v>
      </c>
      <c r="D27" s="281" t="s">
        <v>22</v>
      </c>
      <c r="E27" s="279" t="s">
        <v>47</v>
      </c>
      <c r="F27" s="219">
        <v>500</v>
      </c>
      <c r="G27" s="232">
        <v>15.455377234847548</v>
      </c>
      <c r="H27" s="220">
        <v>45974</v>
      </c>
      <c r="I27" s="117" t="s">
        <v>19</v>
      </c>
      <c r="J27" s="105" t="s">
        <v>15</v>
      </c>
      <c r="K27" s="18"/>
      <c r="L27" s="18"/>
      <c r="M27" s="18"/>
      <c r="N27" s="18"/>
      <c r="O27" s="18"/>
      <c r="P27" s="18"/>
      <c r="Q27" s="18"/>
      <c r="R27" s="18"/>
      <c r="S27" s="18"/>
      <c r="T27" s="18"/>
      <c r="U27" s="18"/>
      <c r="V27" s="18"/>
      <c r="W27" s="18"/>
      <c r="X27" s="18"/>
      <c r="Y27" s="18"/>
      <c r="Z27" s="18"/>
      <c r="AA27" s="18"/>
      <c r="AB27" s="18"/>
      <c r="AC27" s="18"/>
    </row>
    <row r="28" spans="1:29" s="19" customFormat="1" ht="27.95" customHeight="1" thickBot="1">
      <c r="A28" s="208"/>
      <c r="B28" s="207"/>
      <c r="C28" s="206"/>
      <c r="D28" s="282"/>
      <c r="E28" s="280"/>
      <c r="F28" s="47">
        <v>1000</v>
      </c>
      <c r="G28" s="216">
        <v>30.910754469695096</v>
      </c>
      <c r="H28" s="68">
        <v>45974</v>
      </c>
      <c r="I28" s="206" t="s">
        <v>19</v>
      </c>
      <c r="J28" s="222" t="s">
        <v>15</v>
      </c>
      <c r="K28" s="18"/>
      <c r="L28" s="18"/>
      <c r="M28" s="18"/>
      <c r="N28" s="18"/>
      <c r="O28" s="18"/>
      <c r="P28" s="18"/>
      <c r="Q28" s="18"/>
      <c r="R28" s="18"/>
      <c r="S28" s="18"/>
      <c r="T28" s="18"/>
      <c r="U28" s="18"/>
      <c r="V28" s="18"/>
      <c r="W28" s="18"/>
      <c r="X28" s="18"/>
      <c r="Y28" s="18"/>
      <c r="Z28" s="18"/>
      <c r="AA28" s="18"/>
      <c r="AB28" s="18"/>
      <c r="AC28" s="18"/>
    </row>
    <row r="29" spans="1:29" s="19" customFormat="1" ht="42.6" thickBot="1">
      <c r="A29" s="50">
        <v>11</v>
      </c>
      <c r="B29" s="41" t="s">
        <v>48</v>
      </c>
      <c r="C29" s="42" t="s">
        <v>49</v>
      </c>
      <c r="D29" s="43" t="s">
        <v>22</v>
      </c>
      <c r="E29" s="223" t="s">
        <v>50</v>
      </c>
      <c r="F29" s="52">
        <v>1000</v>
      </c>
      <c r="G29" s="226">
        <v>30.452895461300457</v>
      </c>
      <c r="H29" s="71">
        <v>46112</v>
      </c>
      <c r="I29" s="42" t="s">
        <v>24</v>
      </c>
      <c r="J29" s="106" t="s">
        <v>15</v>
      </c>
      <c r="K29" s="18"/>
      <c r="L29" s="18"/>
      <c r="M29" s="18"/>
      <c r="N29" s="18"/>
      <c r="O29" s="18"/>
      <c r="P29" s="18"/>
      <c r="Q29" s="18"/>
      <c r="R29" s="18"/>
      <c r="S29" s="18"/>
      <c r="T29" s="18"/>
      <c r="U29" s="18"/>
      <c r="V29" s="18"/>
      <c r="W29" s="18"/>
      <c r="X29" s="18"/>
      <c r="Y29" s="18"/>
      <c r="Z29" s="18"/>
      <c r="AA29" s="18"/>
      <c r="AB29" s="18"/>
      <c r="AC29" s="18"/>
    </row>
    <row r="30" spans="1:29" s="19" customFormat="1" ht="42">
      <c r="A30" s="192">
        <v>12</v>
      </c>
      <c r="B30" s="189" t="s">
        <v>51</v>
      </c>
      <c r="C30" s="190" t="s">
        <v>46</v>
      </c>
      <c r="D30" s="188" t="s">
        <v>22</v>
      </c>
      <c r="E30" s="193" t="s">
        <v>52</v>
      </c>
      <c r="F30" s="44">
        <v>3500</v>
      </c>
      <c r="G30" s="227">
        <v>108.99386208850925</v>
      </c>
      <c r="H30" s="65">
        <v>46122</v>
      </c>
      <c r="I30" s="190" t="s">
        <v>19</v>
      </c>
      <c r="J30" s="103" t="s">
        <v>15</v>
      </c>
      <c r="K30" s="18"/>
      <c r="L30" s="18"/>
      <c r="M30" s="18"/>
      <c r="N30" s="18"/>
      <c r="O30" s="18"/>
      <c r="P30" s="18"/>
      <c r="Q30" s="18"/>
      <c r="R30" s="18"/>
      <c r="S30" s="18"/>
      <c r="T30" s="18"/>
      <c r="U30" s="18"/>
      <c r="V30" s="18"/>
      <c r="W30" s="18"/>
      <c r="X30" s="18"/>
      <c r="Y30" s="18"/>
      <c r="Z30" s="18"/>
      <c r="AA30" s="18"/>
      <c r="AB30" s="18"/>
      <c r="AC30" s="18"/>
    </row>
    <row r="31" spans="1:29" s="19" customFormat="1">
      <c r="A31" s="20"/>
      <c r="B31" s="21"/>
      <c r="C31" s="27"/>
      <c r="D31" s="23"/>
      <c r="E31" s="24"/>
      <c r="F31" s="25"/>
      <c r="G31" s="214"/>
      <c r="H31" s="224"/>
      <c r="I31" s="22"/>
      <c r="J31" s="18"/>
      <c r="K31" s="18"/>
      <c r="L31" s="18"/>
      <c r="M31" s="18"/>
      <c r="N31" s="18"/>
      <c r="O31" s="18"/>
      <c r="P31" s="18"/>
      <c r="Q31" s="18"/>
      <c r="R31" s="18"/>
      <c r="S31" s="18"/>
      <c r="T31" s="18"/>
      <c r="U31" s="18"/>
      <c r="V31" s="18"/>
      <c r="W31" s="18"/>
      <c r="X31" s="18"/>
      <c r="Y31" s="18"/>
      <c r="Z31" s="18"/>
      <c r="AA31" s="18"/>
      <c r="AB31" s="18"/>
      <c r="AC31" s="18"/>
    </row>
    <row r="32" spans="1:29">
      <c r="A32" s="283" t="s">
        <v>53</v>
      </c>
      <c r="B32" s="326"/>
      <c r="C32" s="326"/>
      <c r="D32" s="326"/>
      <c r="E32" s="326"/>
      <c r="F32" s="28">
        <f>SUM(F2:F31)</f>
        <v>45750</v>
      </c>
      <c r="G32" s="233">
        <f>SUM(G2:G31)</f>
        <v>1381.8963243619285</v>
      </c>
      <c r="H32" s="29"/>
      <c r="I32" s="29"/>
      <c r="J32" s="102"/>
      <c r="K32" s="15"/>
      <c r="L32" s="15"/>
      <c r="M32" s="15"/>
      <c r="N32" s="15"/>
      <c r="O32" s="15"/>
      <c r="P32" s="15"/>
      <c r="Q32" s="15"/>
      <c r="R32" s="15"/>
      <c r="S32" s="15"/>
      <c r="T32" s="15"/>
      <c r="U32" s="15"/>
      <c r="V32" s="15"/>
      <c r="W32" s="15"/>
      <c r="X32" s="15"/>
      <c r="Y32" s="15"/>
      <c r="Z32" s="15"/>
      <c r="AA32" s="15"/>
      <c r="AB32" s="15"/>
      <c r="AC32" s="15"/>
    </row>
    <row r="33" spans="1:29">
      <c r="A33" s="30" t="s">
        <v>54</v>
      </c>
      <c r="B33" s="31"/>
      <c r="C33" s="34"/>
      <c r="D33" s="31"/>
      <c r="E33" s="31"/>
      <c r="F33" s="32"/>
      <c r="G33" s="32"/>
      <c r="H33" s="33"/>
      <c r="I33" s="33"/>
      <c r="J33" s="33"/>
      <c r="K33" s="33"/>
      <c r="L33" s="33"/>
      <c r="M33" s="33"/>
      <c r="N33" s="33"/>
      <c r="O33" s="33"/>
      <c r="P33" s="33"/>
      <c r="Q33" s="33"/>
      <c r="R33" s="33"/>
      <c r="S33" s="33"/>
      <c r="T33" s="33"/>
      <c r="U33" s="33"/>
      <c r="V33" s="33"/>
      <c r="W33" s="33"/>
      <c r="X33" s="33"/>
      <c r="Y33" s="33"/>
      <c r="Z33" s="33"/>
      <c r="AA33" s="33"/>
      <c r="AB33" s="33"/>
      <c r="AC33" s="33"/>
    </row>
    <row r="34" spans="1:29">
      <c r="F34" s="112"/>
    </row>
    <row r="35" spans="1:29">
      <c r="F35" s="112"/>
      <c r="G35" s="112"/>
    </row>
  </sheetData>
  <sheetProtection algorithmName="SHA-512" hashValue="NtbQzMSTIr1ytTbcRlNrAIdi6PUCZLvlsmi4O4Yc5aqML6apKep8T1TAJSQk9WEu4efcGIAGqIhc/xCod8DItQ==" saltValue="5g621aKmiRQPW9rMC+pckg==" spinCount="100000" sheet="1" objects="1" scenarios="1"/>
  <mergeCells count="18">
    <mergeCell ref="A13:A14"/>
    <mergeCell ref="B13:B14"/>
    <mergeCell ref="C13:C14"/>
    <mergeCell ref="D13:D14"/>
    <mergeCell ref="A15:A21"/>
    <mergeCell ref="B15:B21"/>
    <mergeCell ref="C15:C21"/>
    <mergeCell ref="D15:D21"/>
    <mergeCell ref="A3:A11"/>
    <mergeCell ref="B3:B11"/>
    <mergeCell ref="C3:C11"/>
    <mergeCell ref="D3:D11"/>
    <mergeCell ref="E3:E11"/>
    <mergeCell ref="E27:E28"/>
    <mergeCell ref="D27:D28"/>
    <mergeCell ref="A32:E32"/>
    <mergeCell ref="E15:E18"/>
    <mergeCell ref="E19:E21"/>
  </mergeCells>
  <hyperlinks>
    <hyperlink ref="J2" r:id="rId1" xr:uid="{B4388F60-3429-43F7-B362-58F4F5497786}"/>
    <hyperlink ref="J3" r:id="rId2" xr:uid="{9EFCEBAA-C1E0-4317-B1CB-EAEB6BB76FE1}"/>
    <hyperlink ref="J5" r:id="rId3" xr:uid="{5A42FF4A-D3D5-4205-BD30-320EFEDD5E20}"/>
    <hyperlink ref="J4" r:id="rId4" xr:uid="{B9BF7D9D-DE71-46D5-A0E4-522B903C2064}"/>
    <hyperlink ref="J13" r:id="rId5" xr:uid="{956A90F3-6B7F-4C4A-9312-06E362E582EA}"/>
    <hyperlink ref="J14" r:id="rId6" xr:uid="{3852B556-B413-413B-98A2-D140FFA15535}"/>
    <hyperlink ref="J15" r:id="rId7" xr:uid="{4C8C84DE-1D6F-4F6D-B4A7-25009BC41450}"/>
    <hyperlink ref="J16" r:id="rId8" xr:uid="{EEA04122-32F5-42DA-9327-48073998898D}"/>
    <hyperlink ref="J17" r:id="rId9" xr:uid="{CCD3C6A4-1123-411A-A722-E4ADDC157429}"/>
    <hyperlink ref="J22" r:id="rId10" xr:uid="{E269596F-21DF-424A-B181-6EAA9B35A41B}"/>
    <hyperlink ref="J23" r:id="rId11" xr:uid="{EBB7DEB1-5517-4DCA-964E-E95836DA533D}"/>
    <hyperlink ref="J26" r:id="rId12" xr:uid="{976C08C4-EA1B-495C-93FA-BB56AD54346E}"/>
    <hyperlink ref="J27" r:id="rId13" xr:uid="{2B6D4710-8269-4882-9C3D-E0E2418BA076}"/>
    <hyperlink ref="J28" r:id="rId14" xr:uid="{FA963448-2435-4FCF-BE91-35A0523D27CA}"/>
    <hyperlink ref="J24" r:id="rId15" xr:uid="{68B2CBA7-E3D0-4BC2-8713-53625284E545}"/>
    <hyperlink ref="J25" r:id="rId16" xr:uid="{D928BC52-91E9-499E-AC00-D24791D046A5}"/>
    <hyperlink ref="J6" r:id="rId17" xr:uid="{40D3B9C8-8199-44ED-9FF5-62DFCFF95D5A}"/>
    <hyperlink ref="J18" r:id="rId18" xr:uid="{E75A3365-B195-4FC0-A287-7B6EAD13BD35}"/>
    <hyperlink ref="J19:J21" r:id="rId19" display="link" xr:uid="{09DA062B-21EF-41AA-A6F4-6B07FC5B86BD}"/>
    <hyperlink ref="J19" r:id="rId20" xr:uid="{29D9587C-95B5-4711-B4D0-A7C34F58E144}"/>
    <hyperlink ref="J20" r:id="rId21" xr:uid="{E6F5B1A9-3D5D-4BAE-948A-63FEF5AA4E9C}"/>
    <hyperlink ref="J21" r:id="rId22" xr:uid="{DB34D8B6-D8F1-4E10-901B-EC34795A7A0D}"/>
    <hyperlink ref="J7:J11" r:id="rId23" display="link" xr:uid="{2BB6294E-9705-43CB-BBFE-926952916116}"/>
    <hyperlink ref="J7" r:id="rId24" xr:uid="{FB318FC0-23C8-49A6-953A-8A27D653013A}"/>
    <hyperlink ref="J8" r:id="rId25" xr:uid="{A1125FA5-FE05-413B-9EB0-4633C807A4D9}"/>
    <hyperlink ref="J9" r:id="rId26" xr:uid="{AC502CAC-7AB4-4109-89C9-0AE65B1A5746}"/>
    <hyperlink ref="J10" r:id="rId27" xr:uid="{63651C59-3394-4317-A397-B50B389AE9C5}"/>
    <hyperlink ref="J11" r:id="rId28" xr:uid="{7369D885-1AAA-42D9-B39D-A7C393E561E9}"/>
    <hyperlink ref="J12" r:id="rId29" xr:uid="{00FF16E9-6632-456F-A161-2A814464C567}"/>
    <hyperlink ref="J30" r:id="rId30" xr:uid="{73A4A330-8F44-4722-BB10-1A49BE6BD6C1}"/>
    <hyperlink ref="J29" r:id="rId31" xr:uid="{26695467-41D4-411A-8C87-577DD1CEF919}"/>
  </hyperlinks>
  <pageMargins left="0.7" right="0.7" top="0.75" bottom="0.75" header="0.3" footer="0.3"/>
  <pageSetup paperSize="9" orientation="portrait" r:id="rId32"/>
  <headerFooter>
    <oddFooter xml:space="preserve">&amp;L_x000D_&amp;1#&amp;"Tahoma"&amp;12&amp;KC0C0C0 SEC Classification : ใช้ภายใน (Internal)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4F46C-B316-4925-9BCE-34B9BC1A4134}">
  <sheetPr codeName="Sheet4">
    <tabColor theme="0"/>
  </sheetPr>
  <dimension ref="B2:P3"/>
  <sheetViews>
    <sheetView showGridLines="0" topLeftCell="A4" zoomScale="80" zoomScaleNormal="80" workbookViewId="0">
      <selection activeCell="T25" sqref="T25:T26"/>
    </sheetView>
  </sheetViews>
  <sheetFormatPr defaultColWidth="8.7109375" defaultRowHeight="12.6"/>
  <cols>
    <col min="1" max="1" width="5.28515625" style="110" customWidth="1"/>
    <col min="2" max="16384" width="8.7109375" style="110"/>
  </cols>
  <sheetData>
    <row r="2" spans="2:16">
      <c r="B2" s="53"/>
      <c r="C2" s="53"/>
      <c r="D2" s="53"/>
      <c r="E2" s="53"/>
      <c r="F2" s="53"/>
      <c r="G2" s="53"/>
      <c r="H2" s="53"/>
      <c r="I2" s="53"/>
      <c r="J2" s="53"/>
      <c r="K2" s="53"/>
      <c r="L2" s="53"/>
      <c r="M2" s="53"/>
      <c r="N2" s="53"/>
      <c r="O2" s="53"/>
      <c r="P2" s="53"/>
    </row>
    <row r="3" spans="2:16">
      <c r="B3" s="53"/>
      <c r="C3" s="53"/>
      <c r="D3" s="53"/>
      <c r="E3" s="53"/>
      <c r="F3" s="53"/>
      <c r="G3" s="53"/>
      <c r="H3" s="53"/>
      <c r="I3" s="53"/>
      <c r="J3" s="53"/>
      <c r="K3" s="53"/>
      <c r="L3" s="53"/>
      <c r="M3" s="53"/>
      <c r="N3" s="53"/>
      <c r="O3" s="53"/>
      <c r="P3" s="53"/>
    </row>
  </sheetData>
  <sheetProtection algorithmName="SHA-512" hashValue="8LcXxVlzjit5AU99w8bNeDA3SBD+owqnfWLivPcFs6JMlJ1aVacxhpyeTj9oKWnHe8JxO3cJn+TJRlbxUL9wbA==" saltValue="fWXW+1tRvekiQvTQA9tmcw=="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outlinePr summaryBelow="0" summaryRight="0"/>
  </sheetPr>
  <dimension ref="A1:AC36"/>
  <sheetViews>
    <sheetView showGridLines="0" zoomScale="80" zoomScaleNormal="80" workbookViewId="0">
      <pane ySplit="1" topLeftCell="A2" activePane="bottomLeft" state="frozen"/>
      <selection pane="bottomLeft" activeCell="J2" sqref="J2"/>
      <selection activeCell="O26" sqref="O26"/>
    </sheetView>
  </sheetViews>
  <sheetFormatPr defaultColWidth="12.5703125" defaultRowHeight="14.1"/>
  <cols>
    <col min="1" max="1" width="6.5703125" style="19" customWidth="1"/>
    <col min="2" max="2" width="20.5703125" style="19" customWidth="1"/>
    <col min="3" max="3" width="15.5703125" style="55" customWidth="1"/>
    <col min="4" max="4" width="20.5703125" style="19" customWidth="1"/>
    <col min="5" max="5" width="67.5703125" style="19" customWidth="1"/>
    <col min="6" max="6" width="12.5703125" style="19" customWidth="1"/>
    <col min="7" max="7" width="15.5703125" style="19" customWidth="1"/>
    <col min="8" max="8" width="17.5703125" style="19" customWidth="1"/>
    <col min="9" max="9" width="24.5703125" style="19" customWidth="1"/>
    <col min="10" max="10" width="15.5703125" style="16" customWidth="1"/>
    <col min="11" max="16384" width="12.5703125" style="19"/>
  </cols>
  <sheetData>
    <row r="1" spans="1:29" s="99" customFormat="1">
      <c r="A1" s="13" t="s">
        <v>55</v>
      </c>
      <c r="B1" s="13" t="s">
        <v>56</v>
      </c>
      <c r="C1" s="13" t="s">
        <v>57</v>
      </c>
      <c r="D1" s="13" t="s">
        <v>58</v>
      </c>
      <c r="E1" s="13" t="s">
        <v>59</v>
      </c>
      <c r="F1" s="61" t="s">
        <v>60</v>
      </c>
      <c r="G1" s="61" t="s">
        <v>61</v>
      </c>
      <c r="H1" s="13" t="s">
        <v>62</v>
      </c>
      <c r="I1" s="13" t="s">
        <v>8</v>
      </c>
      <c r="J1" s="14" t="s">
        <v>63</v>
      </c>
      <c r="K1" s="15"/>
      <c r="L1" s="15"/>
      <c r="M1" s="15"/>
      <c r="N1" s="15"/>
      <c r="O1" s="15"/>
      <c r="P1" s="15"/>
      <c r="Q1" s="15"/>
      <c r="R1" s="15"/>
      <c r="S1" s="15"/>
      <c r="T1" s="15"/>
      <c r="U1" s="15"/>
      <c r="V1" s="15"/>
      <c r="W1" s="15"/>
      <c r="X1" s="15"/>
      <c r="Y1" s="15"/>
      <c r="Z1" s="15"/>
      <c r="AA1" s="15"/>
      <c r="AB1" s="15"/>
      <c r="AC1" s="15"/>
    </row>
    <row r="2" spans="1:29" ht="56.45" thickBot="1">
      <c r="A2" s="76">
        <v>1</v>
      </c>
      <c r="B2" s="77" t="s">
        <v>64</v>
      </c>
      <c r="C2" s="78" t="s">
        <v>65</v>
      </c>
      <c r="D2" s="79" t="s">
        <v>66</v>
      </c>
      <c r="E2" s="80" t="s">
        <v>67</v>
      </c>
      <c r="F2" s="269">
        <v>1000</v>
      </c>
      <c r="G2" s="270">
        <v>29.242502222430165</v>
      </c>
      <c r="H2" s="81">
        <v>45525</v>
      </c>
      <c r="I2" s="82" t="s">
        <v>14</v>
      </c>
      <c r="J2" s="100" t="s">
        <v>15</v>
      </c>
      <c r="K2" s="18"/>
      <c r="L2" s="18"/>
      <c r="M2" s="18"/>
      <c r="N2" s="18"/>
      <c r="O2" s="18"/>
      <c r="P2" s="18"/>
      <c r="Q2" s="18"/>
      <c r="R2" s="18"/>
      <c r="S2" s="18"/>
      <c r="T2" s="18"/>
      <c r="U2" s="18"/>
      <c r="V2" s="18"/>
      <c r="W2" s="18"/>
      <c r="X2" s="18"/>
      <c r="Y2" s="18"/>
      <c r="Z2" s="18"/>
      <c r="AA2" s="18"/>
      <c r="AB2" s="18"/>
      <c r="AC2" s="18"/>
    </row>
    <row r="3" spans="1:29">
      <c r="A3" s="314">
        <v>2</v>
      </c>
      <c r="B3" s="287" t="s">
        <v>68</v>
      </c>
      <c r="C3" s="316" t="s">
        <v>69</v>
      </c>
      <c r="D3" s="318" t="s">
        <v>66</v>
      </c>
      <c r="E3" s="311" t="s">
        <v>70</v>
      </c>
      <c r="F3" s="271">
        <v>2500</v>
      </c>
      <c r="G3" s="267">
        <v>73.939121484934162</v>
      </c>
      <c r="H3" s="72">
        <v>45547</v>
      </c>
      <c r="I3" s="17" t="s">
        <v>14</v>
      </c>
      <c r="J3" s="103" t="s">
        <v>15</v>
      </c>
      <c r="K3" s="18"/>
      <c r="L3" s="18"/>
      <c r="M3" s="18"/>
      <c r="N3" s="18"/>
      <c r="O3" s="18"/>
      <c r="P3" s="18"/>
      <c r="Q3" s="18"/>
      <c r="R3" s="18"/>
      <c r="S3" s="18"/>
      <c r="T3" s="18"/>
      <c r="U3" s="18"/>
      <c r="V3" s="18"/>
      <c r="W3" s="18"/>
      <c r="X3" s="18"/>
      <c r="Y3" s="18"/>
      <c r="Z3" s="18"/>
      <c r="AA3" s="18"/>
      <c r="AB3" s="18"/>
      <c r="AC3" s="18"/>
    </row>
    <row r="4" spans="1:29">
      <c r="A4" s="291"/>
      <c r="B4" s="291"/>
      <c r="C4" s="293"/>
      <c r="D4" s="291"/>
      <c r="E4" s="291"/>
      <c r="F4" s="250">
        <v>3400</v>
      </c>
      <c r="G4" s="251">
        <v>100.55720521951046</v>
      </c>
      <c r="H4" s="73">
        <v>45547</v>
      </c>
      <c r="I4" s="62" t="s">
        <v>14</v>
      </c>
      <c r="J4" s="325" t="s">
        <v>15</v>
      </c>
      <c r="K4" s="18"/>
      <c r="L4" s="18"/>
      <c r="M4" s="18"/>
      <c r="N4" s="18"/>
      <c r="O4" s="18"/>
      <c r="P4" s="18"/>
      <c r="Q4" s="18"/>
      <c r="R4" s="18"/>
      <c r="S4" s="18"/>
      <c r="T4" s="18"/>
      <c r="U4" s="18"/>
      <c r="V4" s="18"/>
      <c r="W4" s="18"/>
      <c r="X4" s="18"/>
      <c r="Y4" s="18"/>
      <c r="Z4" s="18"/>
      <c r="AA4" s="18"/>
      <c r="AB4" s="18"/>
      <c r="AC4" s="18"/>
    </row>
    <row r="5" spans="1:29">
      <c r="A5" s="291"/>
      <c r="B5" s="291"/>
      <c r="C5" s="293"/>
      <c r="D5" s="291"/>
      <c r="E5" s="291"/>
      <c r="F5" s="272">
        <v>600</v>
      </c>
      <c r="G5" s="273">
        <v>17.745389156384199</v>
      </c>
      <c r="H5" s="74">
        <v>45547</v>
      </c>
      <c r="I5" s="63" t="s">
        <v>14</v>
      </c>
      <c r="J5" s="104" t="s">
        <v>15</v>
      </c>
      <c r="K5" s="18"/>
      <c r="L5" s="18"/>
      <c r="M5" s="18"/>
      <c r="N5" s="18"/>
      <c r="O5" s="18"/>
      <c r="P5" s="18"/>
      <c r="Q5" s="18"/>
      <c r="R5" s="18"/>
      <c r="S5" s="18"/>
      <c r="T5" s="18"/>
      <c r="U5" s="18"/>
      <c r="V5" s="18"/>
      <c r="W5" s="18"/>
      <c r="X5" s="18"/>
      <c r="Y5" s="18"/>
      <c r="Z5" s="18"/>
      <c r="AA5" s="18"/>
      <c r="AB5" s="18"/>
      <c r="AC5" s="18"/>
    </row>
    <row r="6" spans="1:29">
      <c r="A6" s="315"/>
      <c r="B6" s="315"/>
      <c r="C6" s="317"/>
      <c r="D6" s="315"/>
      <c r="E6" s="315"/>
      <c r="F6" s="272">
        <v>500</v>
      </c>
      <c r="G6" s="274">
        <v>14.787824296986834</v>
      </c>
      <c r="H6" s="74">
        <v>45547</v>
      </c>
      <c r="I6" s="63" t="s">
        <v>14</v>
      </c>
      <c r="J6" s="100" t="s">
        <v>15</v>
      </c>
      <c r="K6" s="18"/>
      <c r="L6" s="18"/>
      <c r="M6" s="18"/>
      <c r="N6" s="18"/>
      <c r="O6" s="18"/>
      <c r="P6" s="18"/>
      <c r="Q6" s="18"/>
      <c r="R6" s="18"/>
      <c r="S6" s="18"/>
      <c r="T6" s="18"/>
      <c r="U6" s="18"/>
      <c r="V6" s="18"/>
      <c r="W6" s="18"/>
      <c r="X6" s="18"/>
      <c r="Y6" s="18"/>
      <c r="Z6" s="18"/>
      <c r="AA6" s="18"/>
      <c r="AB6" s="18"/>
      <c r="AC6" s="18"/>
    </row>
    <row r="7" spans="1:29" ht="27.95">
      <c r="A7" s="201"/>
      <c r="B7" s="201"/>
      <c r="C7" s="202"/>
      <c r="D7" s="201"/>
      <c r="E7" s="201"/>
      <c r="F7" s="199">
        <v>2600</v>
      </c>
      <c r="G7" s="200">
        <v>83.094702393127434</v>
      </c>
      <c r="H7" s="74">
        <v>46071</v>
      </c>
      <c r="I7" s="221" t="s">
        <v>19</v>
      </c>
      <c r="J7" s="104" t="s">
        <v>15</v>
      </c>
      <c r="K7" s="18"/>
      <c r="L7" s="18"/>
      <c r="M7" s="18"/>
      <c r="N7" s="18"/>
      <c r="O7" s="18"/>
      <c r="P7" s="18"/>
      <c r="Q7" s="18"/>
      <c r="R7" s="18"/>
      <c r="S7" s="18"/>
      <c r="T7" s="18"/>
      <c r="U7" s="18"/>
      <c r="V7" s="18"/>
      <c r="W7" s="18"/>
      <c r="X7" s="18"/>
      <c r="Y7" s="18"/>
      <c r="Z7" s="18"/>
      <c r="AA7" s="18"/>
      <c r="AB7" s="18"/>
      <c r="AC7" s="18"/>
    </row>
    <row r="8" spans="1:29" ht="27.95">
      <c r="A8" s="201"/>
      <c r="B8" s="201"/>
      <c r="C8" s="202"/>
      <c r="D8" s="201"/>
      <c r="E8" s="201"/>
      <c r="F8" s="199">
        <v>2500</v>
      </c>
      <c r="G8" s="200">
        <v>79.898752301084059</v>
      </c>
      <c r="H8" s="74">
        <v>46071</v>
      </c>
      <c r="I8" s="221" t="s">
        <v>19</v>
      </c>
      <c r="J8" s="104" t="s">
        <v>15</v>
      </c>
      <c r="K8" s="18"/>
      <c r="L8" s="18"/>
      <c r="M8" s="18"/>
      <c r="N8" s="18"/>
      <c r="O8" s="18"/>
      <c r="P8" s="18"/>
      <c r="Q8" s="18"/>
      <c r="R8" s="18"/>
      <c r="S8" s="18"/>
      <c r="T8" s="18"/>
      <c r="U8" s="18"/>
      <c r="V8" s="18"/>
      <c r="W8" s="18"/>
      <c r="X8" s="18"/>
      <c r="Y8" s="18"/>
      <c r="Z8" s="18"/>
      <c r="AA8" s="18"/>
      <c r="AB8" s="18"/>
      <c r="AC8" s="18"/>
    </row>
    <row r="9" spans="1:29" ht="27.95">
      <c r="A9" s="201"/>
      <c r="B9" s="201"/>
      <c r="C9" s="202"/>
      <c r="D9" s="201"/>
      <c r="E9" s="201"/>
      <c r="F9" s="199">
        <v>400</v>
      </c>
      <c r="G9" s="200">
        <v>12.78380036817345</v>
      </c>
      <c r="H9" s="74">
        <v>46071</v>
      </c>
      <c r="I9" s="221" t="s">
        <v>19</v>
      </c>
      <c r="J9" s="104" t="s">
        <v>15</v>
      </c>
      <c r="K9" s="18"/>
      <c r="L9" s="18"/>
      <c r="M9" s="18"/>
      <c r="N9" s="18"/>
      <c r="O9" s="18"/>
      <c r="P9" s="18"/>
      <c r="Q9" s="18"/>
      <c r="R9" s="18"/>
      <c r="S9" s="18"/>
      <c r="T9" s="18"/>
      <c r="U9" s="18"/>
      <c r="V9" s="18"/>
      <c r="W9" s="18"/>
      <c r="X9" s="18"/>
      <c r="Y9" s="18"/>
      <c r="Z9" s="18"/>
      <c r="AA9" s="18"/>
      <c r="AB9" s="18"/>
      <c r="AC9" s="18"/>
    </row>
    <row r="10" spans="1:29" ht="27.95">
      <c r="A10" s="201"/>
      <c r="B10" s="201"/>
      <c r="C10" s="202"/>
      <c r="D10" s="201"/>
      <c r="E10" s="201"/>
      <c r="F10" s="199">
        <v>1300</v>
      </c>
      <c r="G10" s="200">
        <v>41.547351196563717</v>
      </c>
      <c r="H10" s="74">
        <v>46071</v>
      </c>
      <c r="I10" s="221" t="s">
        <v>19</v>
      </c>
      <c r="J10" s="104" t="s">
        <v>15</v>
      </c>
      <c r="K10" s="18"/>
      <c r="L10" s="18"/>
      <c r="M10" s="18"/>
      <c r="N10" s="18"/>
      <c r="O10" s="18"/>
      <c r="P10" s="18"/>
      <c r="Q10" s="18"/>
      <c r="R10" s="18"/>
      <c r="S10" s="18"/>
      <c r="T10" s="18"/>
      <c r="U10" s="18"/>
      <c r="V10" s="18"/>
      <c r="W10" s="18"/>
      <c r="X10" s="18"/>
      <c r="Y10" s="18"/>
      <c r="Z10" s="18"/>
      <c r="AA10" s="18"/>
      <c r="AB10" s="18"/>
      <c r="AC10" s="18"/>
    </row>
    <row r="11" spans="1:29" ht="28.5" thickBot="1">
      <c r="A11" s="201"/>
      <c r="B11" s="201"/>
      <c r="C11" s="202"/>
      <c r="D11" s="201"/>
      <c r="E11" s="201"/>
      <c r="F11" s="203">
        <v>1200</v>
      </c>
      <c r="G11" s="204">
        <v>38.351401104520349</v>
      </c>
      <c r="H11" s="72">
        <v>46071</v>
      </c>
      <c r="I11" s="27" t="s">
        <v>19</v>
      </c>
      <c r="J11" s="235" t="s">
        <v>15</v>
      </c>
      <c r="K11" s="18"/>
      <c r="L11" s="18"/>
      <c r="M11" s="18"/>
      <c r="N11" s="18"/>
      <c r="O11" s="18"/>
      <c r="P11" s="18"/>
      <c r="Q11" s="18"/>
      <c r="R11" s="18"/>
      <c r="S11" s="18"/>
      <c r="T11" s="18"/>
      <c r="U11" s="18"/>
      <c r="V11" s="18"/>
      <c r="W11" s="18"/>
      <c r="X11" s="18"/>
      <c r="Y11" s="18"/>
      <c r="Z11" s="18"/>
      <c r="AA11" s="18"/>
      <c r="AB11" s="18"/>
      <c r="AC11" s="18"/>
    </row>
    <row r="12" spans="1:29" ht="126.6" thickBot="1">
      <c r="A12" s="238">
        <v>3</v>
      </c>
      <c r="B12" s="237" t="s">
        <v>71</v>
      </c>
      <c r="C12" s="247" t="s">
        <v>72</v>
      </c>
      <c r="D12" s="238" t="s">
        <v>73</v>
      </c>
      <c r="E12" s="237" t="s">
        <v>74</v>
      </c>
      <c r="F12" s="210">
        <v>2000</v>
      </c>
      <c r="G12" s="211">
        <v>33.786200000000001</v>
      </c>
      <c r="H12" s="249">
        <v>45593</v>
      </c>
      <c r="I12" s="42" t="s">
        <v>24</v>
      </c>
      <c r="J12" s="106" t="s">
        <v>15</v>
      </c>
      <c r="K12" s="18"/>
      <c r="L12" s="72"/>
      <c r="M12" s="18"/>
      <c r="N12" s="18"/>
      <c r="O12" s="18"/>
      <c r="P12" s="18"/>
      <c r="Q12" s="18"/>
      <c r="R12" s="18"/>
      <c r="S12" s="18"/>
      <c r="T12" s="18"/>
      <c r="U12" s="18"/>
      <c r="V12" s="18"/>
      <c r="W12" s="18"/>
      <c r="X12" s="18"/>
      <c r="Y12" s="18"/>
      <c r="Z12" s="18"/>
      <c r="AA12" s="18"/>
      <c r="AB12" s="18"/>
      <c r="AC12" s="18"/>
    </row>
    <row r="13" spans="1:29" ht="153.94999999999999">
      <c r="A13" s="314">
        <v>4</v>
      </c>
      <c r="B13" s="287" t="s">
        <v>75</v>
      </c>
      <c r="C13" s="316" t="s">
        <v>65</v>
      </c>
      <c r="D13" s="318" t="s">
        <v>73</v>
      </c>
      <c r="E13" s="236" t="s">
        <v>76</v>
      </c>
      <c r="F13" s="272">
        <v>800</v>
      </c>
      <c r="G13" s="273">
        <v>23.821008938833607</v>
      </c>
      <c r="H13" s="248">
        <v>45713</v>
      </c>
      <c r="I13" s="63" t="s">
        <v>14</v>
      </c>
      <c r="J13" s="205" t="s">
        <v>15</v>
      </c>
      <c r="K13" s="18"/>
      <c r="L13" s="18"/>
      <c r="M13" s="18"/>
      <c r="N13" s="18"/>
      <c r="O13" s="18"/>
      <c r="P13" s="18"/>
      <c r="Q13" s="18"/>
      <c r="R13" s="18"/>
      <c r="S13" s="18"/>
      <c r="T13" s="18"/>
      <c r="U13" s="18"/>
      <c r="V13" s="18"/>
      <c r="W13" s="18"/>
      <c r="X13" s="18"/>
      <c r="Y13" s="18"/>
      <c r="Z13" s="18"/>
      <c r="AA13" s="18"/>
      <c r="AB13" s="18"/>
      <c r="AC13" s="18"/>
    </row>
    <row r="14" spans="1:29" ht="56.45" thickBot="1">
      <c r="A14" s="319"/>
      <c r="B14" s="319"/>
      <c r="C14" s="320"/>
      <c r="D14" s="319"/>
      <c r="E14" s="88" t="s">
        <v>77</v>
      </c>
      <c r="F14" s="269">
        <v>1200</v>
      </c>
      <c r="G14" s="270">
        <v>35.731513408250407</v>
      </c>
      <c r="H14" s="81">
        <v>45713</v>
      </c>
      <c r="I14" s="82" t="s">
        <v>14</v>
      </c>
      <c r="J14" s="100" t="s">
        <v>15</v>
      </c>
      <c r="K14" s="18"/>
      <c r="L14" s="18"/>
      <c r="M14" s="18"/>
      <c r="N14" s="18"/>
      <c r="O14" s="18"/>
      <c r="P14" s="18"/>
      <c r="Q14" s="18"/>
      <c r="R14" s="18"/>
      <c r="S14" s="18"/>
      <c r="T14" s="18"/>
      <c r="U14" s="18"/>
      <c r="V14" s="18"/>
      <c r="W14" s="18"/>
      <c r="X14" s="18"/>
      <c r="Y14" s="18"/>
      <c r="Z14" s="18"/>
      <c r="AA14" s="18"/>
      <c r="AB14" s="18"/>
      <c r="AC14" s="18"/>
    </row>
    <row r="15" spans="1:29" ht="51" customHeight="1">
      <c r="A15" s="314">
        <v>5</v>
      </c>
      <c r="B15" s="287" t="s">
        <v>78</v>
      </c>
      <c r="C15" s="316" t="s">
        <v>65</v>
      </c>
      <c r="D15" s="321" t="s">
        <v>73</v>
      </c>
      <c r="E15" s="311" t="s">
        <v>79</v>
      </c>
      <c r="F15" s="272">
        <v>1000</v>
      </c>
      <c r="G15" s="273">
        <v>30.58721332134315</v>
      </c>
      <c r="H15" s="74">
        <v>45818</v>
      </c>
      <c r="I15" s="63" t="s">
        <v>24</v>
      </c>
      <c r="J15" s="103" t="s">
        <v>15</v>
      </c>
      <c r="K15" s="18"/>
      <c r="L15" s="18"/>
      <c r="M15" s="18"/>
      <c r="N15" s="18"/>
      <c r="O15" s="18"/>
      <c r="P15" s="18"/>
      <c r="Q15" s="18"/>
      <c r="R15" s="18"/>
      <c r="S15" s="18"/>
      <c r="T15" s="18"/>
      <c r="U15" s="18"/>
      <c r="V15" s="18"/>
      <c r="W15" s="18"/>
      <c r="X15" s="18"/>
      <c r="Y15" s="18"/>
      <c r="Z15" s="18"/>
      <c r="AA15" s="18"/>
      <c r="AB15" s="18"/>
      <c r="AC15" s="18"/>
    </row>
    <row r="16" spans="1:29" ht="51" customHeight="1">
      <c r="A16" s="291"/>
      <c r="B16" s="291"/>
      <c r="C16" s="293"/>
      <c r="D16" s="291"/>
      <c r="E16" s="291"/>
      <c r="F16" s="250">
        <v>1000</v>
      </c>
      <c r="G16" s="251">
        <v>30.58721332134315</v>
      </c>
      <c r="H16" s="73">
        <v>45818</v>
      </c>
      <c r="I16" s="62" t="s">
        <v>24</v>
      </c>
      <c r="J16" s="104" t="s">
        <v>15</v>
      </c>
      <c r="K16" s="18"/>
      <c r="L16" s="18"/>
      <c r="M16" s="18"/>
      <c r="N16" s="18"/>
      <c r="O16" s="18"/>
      <c r="P16" s="18"/>
      <c r="Q16" s="18"/>
      <c r="R16" s="18"/>
      <c r="S16" s="18"/>
      <c r="T16" s="18"/>
      <c r="U16" s="18"/>
      <c r="V16" s="18"/>
      <c r="W16" s="18"/>
      <c r="X16" s="18"/>
      <c r="Y16" s="18"/>
      <c r="Z16" s="18"/>
      <c r="AA16" s="18"/>
      <c r="AB16" s="18"/>
      <c r="AC16" s="18"/>
    </row>
    <row r="17" spans="1:29" ht="51" customHeight="1">
      <c r="A17" s="291"/>
      <c r="B17" s="291"/>
      <c r="C17" s="293"/>
      <c r="D17" s="291"/>
      <c r="E17" s="291"/>
      <c r="F17" s="250">
        <v>1000</v>
      </c>
      <c r="G17" s="251">
        <v>30.58721332134315</v>
      </c>
      <c r="H17" s="73">
        <v>45818</v>
      </c>
      <c r="I17" s="62" t="s">
        <v>24</v>
      </c>
      <c r="J17" s="325" t="s">
        <v>15</v>
      </c>
      <c r="K17" s="18"/>
      <c r="L17" s="18"/>
      <c r="M17" s="18"/>
      <c r="N17" s="18"/>
      <c r="O17" s="18"/>
      <c r="P17" s="18"/>
      <c r="Q17" s="18"/>
      <c r="R17" s="18"/>
      <c r="S17" s="18"/>
      <c r="T17" s="18"/>
      <c r="U17" s="18"/>
      <c r="V17" s="18"/>
      <c r="W17" s="18"/>
      <c r="X17" s="18"/>
      <c r="Y17" s="18"/>
      <c r="Z17" s="18"/>
      <c r="AA17" s="18"/>
      <c r="AB17" s="18"/>
      <c r="AC17" s="18"/>
    </row>
    <row r="18" spans="1:29" ht="51" customHeight="1">
      <c r="A18" s="315"/>
      <c r="B18" s="315"/>
      <c r="C18" s="317"/>
      <c r="D18" s="315"/>
      <c r="E18" s="312"/>
      <c r="F18" s="250">
        <v>2000</v>
      </c>
      <c r="G18" s="251">
        <v>61.174426642686299</v>
      </c>
      <c r="H18" s="73">
        <v>45818</v>
      </c>
      <c r="I18" s="62" t="s">
        <v>24</v>
      </c>
      <c r="J18" s="325" t="s">
        <v>15</v>
      </c>
      <c r="K18" s="18"/>
      <c r="L18" s="18"/>
      <c r="M18" s="18"/>
      <c r="N18" s="18"/>
      <c r="O18" s="18"/>
      <c r="P18" s="18"/>
      <c r="Q18" s="18"/>
      <c r="R18" s="18"/>
      <c r="S18" s="18"/>
      <c r="T18" s="18"/>
      <c r="U18" s="18"/>
      <c r="V18" s="18"/>
      <c r="W18" s="18"/>
      <c r="X18" s="18"/>
      <c r="Y18" s="18"/>
      <c r="Z18" s="18"/>
      <c r="AA18" s="18"/>
      <c r="AB18" s="18"/>
      <c r="AC18" s="18"/>
    </row>
    <row r="19" spans="1:29" ht="47.45" customHeight="1">
      <c r="A19" s="201"/>
      <c r="B19" s="201"/>
      <c r="C19" s="202"/>
      <c r="D19" s="201"/>
      <c r="E19" s="305" t="s">
        <v>80</v>
      </c>
      <c r="F19" s="250">
        <v>2500</v>
      </c>
      <c r="G19" s="251">
        <v>76.299067930586162</v>
      </c>
      <c r="H19" s="73">
        <v>46142</v>
      </c>
      <c r="I19" s="62" t="s">
        <v>24</v>
      </c>
      <c r="J19" s="325" t="s">
        <v>15</v>
      </c>
      <c r="K19" s="18"/>
      <c r="L19" s="18"/>
      <c r="M19" s="18"/>
      <c r="N19" s="18"/>
      <c r="O19" s="18"/>
      <c r="P19" s="18"/>
      <c r="Q19" s="18"/>
      <c r="R19" s="18"/>
      <c r="S19" s="18"/>
      <c r="T19" s="18"/>
      <c r="U19" s="18"/>
      <c r="V19" s="18"/>
      <c r="W19" s="18"/>
      <c r="X19" s="18"/>
      <c r="Y19" s="18"/>
      <c r="Z19" s="18"/>
      <c r="AA19" s="18"/>
      <c r="AB19" s="18"/>
      <c r="AC19" s="18"/>
    </row>
    <row r="20" spans="1:29" ht="47.45" customHeight="1">
      <c r="A20" s="201"/>
      <c r="B20" s="201"/>
      <c r="C20" s="202"/>
      <c r="D20" s="201"/>
      <c r="E20" s="306"/>
      <c r="F20" s="250">
        <v>1000</v>
      </c>
      <c r="G20" s="251">
        <v>30.519627172234465</v>
      </c>
      <c r="H20" s="73">
        <v>46142</v>
      </c>
      <c r="I20" s="62" t="s">
        <v>24</v>
      </c>
      <c r="J20" s="325" t="s">
        <v>15</v>
      </c>
      <c r="K20" s="18"/>
      <c r="L20" s="18"/>
      <c r="M20" s="18"/>
      <c r="N20" s="18"/>
      <c r="O20" s="18"/>
      <c r="P20" s="18"/>
      <c r="Q20" s="18"/>
      <c r="R20" s="18"/>
      <c r="S20" s="18"/>
      <c r="T20" s="18"/>
      <c r="U20" s="18"/>
      <c r="V20" s="18"/>
      <c r="W20" s="18"/>
      <c r="X20" s="18"/>
      <c r="Y20" s="18"/>
      <c r="Z20" s="18"/>
      <c r="AA20" s="18"/>
      <c r="AB20" s="18"/>
      <c r="AC20" s="18"/>
    </row>
    <row r="21" spans="1:29" ht="47.45" customHeight="1" thickBot="1">
      <c r="A21" s="201"/>
      <c r="B21" s="201"/>
      <c r="C21" s="202"/>
      <c r="D21" s="201"/>
      <c r="E21" s="307"/>
      <c r="F21" s="252">
        <v>1500</v>
      </c>
      <c r="G21" s="253">
        <v>45.779440758351697</v>
      </c>
      <c r="H21" s="73">
        <v>46142</v>
      </c>
      <c r="I21" s="254" t="s">
        <v>24</v>
      </c>
      <c r="J21" s="235" t="s">
        <v>15</v>
      </c>
      <c r="K21" s="18"/>
      <c r="L21" s="18"/>
      <c r="M21" s="18"/>
      <c r="N21" s="18"/>
      <c r="O21" s="18"/>
      <c r="P21" s="18"/>
      <c r="Q21" s="18"/>
      <c r="R21" s="18"/>
      <c r="S21" s="18"/>
      <c r="T21" s="18"/>
      <c r="U21" s="18"/>
      <c r="V21" s="18"/>
      <c r="W21" s="18"/>
      <c r="X21" s="18"/>
      <c r="Y21" s="18"/>
      <c r="Z21" s="18"/>
      <c r="AA21" s="18"/>
      <c r="AB21" s="18"/>
      <c r="AC21" s="18"/>
    </row>
    <row r="22" spans="1:29" ht="81.95" customHeight="1" thickBot="1">
      <c r="A22" s="242">
        <v>6</v>
      </c>
      <c r="B22" s="223" t="s">
        <v>81</v>
      </c>
      <c r="C22" s="243" t="s">
        <v>82</v>
      </c>
      <c r="D22" s="244" t="s">
        <v>73</v>
      </c>
      <c r="E22" s="255" t="s">
        <v>83</v>
      </c>
      <c r="F22" s="264">
        <v>2000</v>
      </c>
      <c r="G22" s="265">
        <v>63.050112229199769</v>
      </c>
      <c r="H22" s="246">
        <v>45912</v>
      </c>
      <c r="I22" s="243" t="s">
        <v>34</v>
      </c>
      <c r="J22" s="327" t="s">
        <v>15</v>
      </c>
      <c r="K22" s="18"/>
      <c r="L22" s="18"/>
      <c r="M22" s="18"/>
      <c r="N22" s="18"/>
      <c r="O22" s="18"/>
      <c r="P22" s="18"/>
      <c r="Q22" s="18"/>
      <c r="R22" s="18"/>
      <c r="S22" s="18"/>
      <c r="T22" s="18"/>
      <c r="U22" s="18"/>
      <c r="V22" s="18"/>
      <c r="W22" s="18"/>
      <c r="X22" s="18"/>
      <c r="Y22" s="18"/>
      <c r="Z22" s="18"/>
      <c r="AA22" s="18"/>
      <c r="AB22" s="18"/>
      <c r="AC22" s="18"/>
    </row>
    <row r="23" spans="1:29" ht="168.6" customHeight="1" thickBot="1">
      <c r="A23" s="83">
        <v>7</v>
      </c>
      <c r="B23" s="84" t="s">
        <v>84</v>
      </c>
      <c r="C23" s="85" t="s">
        <v>85</v>
      </c>
      <c r="D23" s="86" t="s">
        <v>73</v>
      </c>
      <c r="E23" s="87" t="s">
        <v>86</v>
      </c>
      <c r="F23" s="271">
        <v>250</v>
      </c>
      <c r="G23" s="267">
        <v>7.7575908026003439</v>
      </c>
      <c r="H23" s="72">
        <v>45926</v>
      </c>
      <c r="I23" s="85" t="s">
        <v>38</v>
      </c>
      <c r="J23" s="118" t="s">
        <v>15</v>
      </c>
      <c r="K23" s="18"/>
      <c r="L23" s="18"/>
      <c r="M23" s="18"/>
      <c r="N23" s="18"/>
      <c r="O23" s="18"/>
      <c r="P23" s="18"/>
      <c r="Q23" s="18"/>
      <c r="R23" s="18"/>
      <c r="S23" s="18"/>
      <c r="T23" s="18"/>
      <c r="U23" s="18"/>
      <c r="V23" s="18"/>
      <c r="W23" s="18"/>
      <c r="X23" s="18"/>
      <c r="Y23" s="18"/>
      <c r="Z23" s="18"/>
      <c r="AA23" s="18"/>
      <c r="AB23" s="18"/>
      <c r="AC23" s="18"/>
    </row>
    <row r="24" spans="1:29" ht="42">
      <c r="A24" s="194">
        <v>8</v>
      </c>
      <c r="B24" s="195" t="s">
        <v>87</v>
      </c>
      <c r="C24" s="115" t="s">
        <v>65</v>
      </c>
      <c r="D24" s="196" t="s">
        <v>73</v>
      </c>
      <c r="E24" s="263" t="s">
        <v>88</v>
      </c>
      <c r="F24" s="275">
        <v>2000</v>
      </c>
      <c r="G24" s="276">
        <v>62.060726420802752</v>
      </c>
      <c r="H24" s="256">
        <v>45926</v>
      </c>
      <c r="I24" s="257" t="s">
        <v>24</v>
      </c>
      <c r="J24" s="116" t="s">
        <v>15</v>
      </c>
      <c r="K24" s="18"/>
      <c r="L24" s="18"/>
      <c r="M24" s="18"/>
      <c r="N24" s="18"/>
      <c r="O24" s="18"/>
      <c r="P24" s="18"/>
      <c r="Q24" s="18"/>
      <c r="R24" s="18"/>
      <c r="S24" s="18"/>
      <c r="T24" s="18"/>
      <c r="U24" s="18"/>
      <c r="V24" s="18"/>
      <c r="W24" s="18"/>
      <c r="X24" s="18"/>
      <c r="Y24" s="18"/>
      <c r="Z24" s="18"/>
      <c r="AA24" s="18"/>
      <c r="AB24" s="18"/>
      <c r="AC24" s="18"/>
    </row>
    <row r="25" spans="1:29" ht="42.6" thickBot="1">
      <c r="A25" s="239"/>
      <c r="B25" s="218"/>
      <c r="C25" s="240"/>
      <c r="D25" s="241"/>
      <c r="E25" s="258" t="s">
        <v>89</v>
      </c>
      <c r="F25" s="259">
        <v>4500</v>
      </c>
      <c r="G25" s="260">
        <v>141.64930151155545</v>
      </c>
      <c r="H25" s="261">
        <v>46059</v>
      </c>
      <c r="I25" s="262" t="s">
        <v>24</v>
      </c>
      <c r="J25" s="225" t="s">
        <v>15</v>
      </c>
      <c r="K25" s="18"/>
      <c r="L25" s="18"/>
      <c r="M25" s="18"/>
      <c r="N25" s="18"/>
      <c r="O25" s="18"/>
      <c r="P25" s="18"/>
      <c r="Q25" s="18"/>
      <c r="R25" s="18"/>
      <c r="S25" s="18"/>
      <c r="T25" s="18"/>
      <c r="U25" s="18"/>
      <c r="V25" s="18"/>
      <c r="W25" s="18"/>
      <c r="X25" s="18"/>
      <c r="Y25" s="18"/>
      <c r="Z25" s="18"/>
      <c r="AA25" s="18"/>
      <c r="AB25" s="18"/>
      <c r="AC25" s="18"/>
    </row>
    <row r="26" spans="1:29" ht="56.45" thickBot="1">
      <c r="A26" s="76">
        <v>9</v>
      </c>
      <c r="B26" s="77" t="s">
        <v>90</v>
      </c>
      <c r="C26" s="78" t="s">
        <v>91</v>
      </c>
      <c r="D26" s="79" t="s">
        <v>73</v>
      </c>
      <c r="E26" s="80" t="s">
        <v>92</v>
      </c>
      <c r="F26" s="269">
        <v>1000</v>
      </c>
      <c r="G26" s="270">
        <v>30.744729584730937</v>
      </c>
      <c r="H26" s="81">
        <v>45947</v>
      </c>
      <c r="I26" s="82" t="s">
        <v>24</v>
      </c>
      <c r="J26" s="116" t="s">
        <v>15</v>
      </c>
      <c r="K26" s="18"/>
      <c r="L26" s="18"/>
      <c r="M26" s="18"/>
      <c r="N26" s="18"/>
      <c r="O26" s="18"/>
      <c r="P26" s="18"/>
      <c r="Q26" s="18"/>
      <c r="R26" s="18"/>
      <c r="S26" s="18"/>
      <c r="T26" s="18"/>
      <c r="U26" s="18"/>
      <c r="V26" s="18"/>
      <c r="W26" s="18"/>
      <c r="X26" s="18"/>
      <c r="Y26" s="18"/>
      <c r="Z26" s="18"/>
      <c r="AA26" s="18"/>
      <c r="AB26" s="18"/>
      <c r="AC26" s="18"/>
    </row>
    <row r="27" spans="1:29" ht="35.1" customHeight="1">
      <c r="A27" s="83">
        <v>10</v>
      </c>
      <c r="B27" s="310" t="s">
        <v>93</v>
      </c>
      <c r="C27" s="115" t="s">
        <v>65</v>
      </c>
      <c r="D27" s="86" t="s">
        <v>73</v>
      </c>
      <c r="E27" s="308" t="s">
        <v>94</v>
      </c>
      <c r="F27" s="271">
        <v>500</v>
      </c>
      <c r="G27" s="267">
        <v>15.455377234847548</v>
      </c>
      <c r="H27" s="72">
        <v>45974</v>
      </c>
      <c r="I27" s="85" t="s">
        <v>19</v>
      </c>
      <c r="J27" s="105" t="s">
        <v>15</v>
      </c>
      <c r="K27" s="18"/>
      <c r="L27" s="18"/>
      <c r="M27" s="18"/>
      <c r="N27" s="18"/>
      <c r="O27" s="18"/>
      <c r="P27" s="18"/>
      <c r="Q27" s="18"/>
      <c r="R27" s="18"/>
      <c r="S27" s="18"/>
      <c r="T27" s="18"/>
      <c r="U27" s="18"/>
      <c r="V27" s="18"/>
      <c r="W27" s="18"/>
      <c r="X27" s="18"/>
      <c r="Y27" s="18"/>
      <c r="Z27" s="18"/>
      <c r="AA27" s="18"/>
      <c r="AB27" s="18"/>
      <c r="AC27" s="18"/>
    </row>
    <row r="28" spans="1:29" ht="35.1" customHeight="1" thickBot="1">
      <c r="A28" s="83"/>
      <c r="B28" s="287"/>
      <c r="C28" s="85"/>
      <c r="D28" s="86"/>
      <c r="E28" s="309"/>
      <c r="F28" s="252">
        <v>1000</v>
      </c>
      <c r="G28" s="277">
        <v>30.910754469695096</v>
      </c>
      <c r="H28" s="75">
        <v>45974</v>
      </c>
      <c r="I28" s="119" t="s">
        <v>19</v>
      </c>
      <c r="J28" s="116" t="s">
        <v>15</v>
      </c>
      <c r="K28" s="18"/>
      <c r="L28" s="18"/>
      <c r="M28" s="18"/>
      <c r="N28" s="18"/>
      <c r="O28" s="18"/>
      <c r="P28" s="18"/>
      <c r="Q28" s="18"/>
      <c r="R28" s="18"/>
      <c r="S28" s="18"/>
      <c r="T28" s="18"/>
      <c r="U28" s="18"/>
      <c r="V28" s="18"/>
      <c r="W28" s="18"/>
      <c r="X28" s="18"/>
      <c r="Y28" s="18"/>
      <c r="Z28" s="18"/>
      <c r="AA28" s="18"/>
      <c r="AB28" s="18"/>
      <c r="AC28" s="18"/>
    </row>
    <row r="29" spans="1:29" ht="42.6" thickBot="1">
      <c r="A29" s="242">
        <v>11</v>
      </c>
      <c r="B29" s="223" t="s">
        <v>95</v>
      </c>
      <c r="C29" s="243" t="s">
        <v>96</v>
      </c>
      <c r="D29" s="244" t="s">
        <v>73</v>
      </c>
      <c r="E29" s="245" t="s">
        <v>97</v>
      </c>
      <c r="F29" s="264">
        <v>1000</v>
      </c>
      <c r="G29" s="265">
        <v>30.452895461300457</v>
      </c>
      <c r="H29" s="246">
        <v>46112</v>
      </c>
      <c r="I29" s="243" t="s">
        <v>24</v>
      </c>
      <c r="J29" s="106" t="s">
        <v>15</v>
      </c>
      <c r="K29" s="18"/>
      <c r="L29" s="18"/>
      <c r="M29" s="18"/>
      <c r="N29" s="18"/>
      <c r="O29" s="18"/>
      <c r="P29" s="18"/>
      <c r="Q29" s="18"/>
      <c r="R29" s="18"/>
      <c r="S29" s="18"/>
      <c r="T29" s="18"/>
      <c r="U29" s="18"/>
      <c r="V29" s="18"/>
      <c r="W29" s="18"/>
      <c r="X29" s="18"/>
      <c r="Y29" s="18"/>
      <c r="Z29" s="18"/>
      <c r="AA29" s="18"/>
      <c r="AB29" s="18"/>
      <c r="AC29" s="18"/>
    </row>
    <row r="30" spans="1:29" ht="42">
      <c r="A30" s="83">
        <v>12</v>
      </c>
      <c r="B30" s="84" t="s">
        <v>98</v>
      </c>
      <c r="C30" s="85" t="s">
        <v>65</v>
      </c>
      <c r="D30" s="86" t="s">
        <v>73</v>
      </c>
      <c r="E30" s="197" t="s">
        <v>99</v>
      </c>
      <c r="F30" s="266">
        <v>3500</v>
      </c>
      <c r="G30" s="267">
        <v>108.99386208850925</v>
      </c>
      <c r="H30" s="72">
        <v>46122</v>
      </c>
      <c r="I30" s="85" t="s">
        <v>19</v>
      </c>
      <c r="J30" s="116" t="s">
        <v>15</v>
      </c>
      <c r="K30" s="18"/>
      <c r="L30" s="18"/>
      <c r="M30" s="18"/>
      <c r="N30" s="18"/>
      <c r="O30" s="18"/>
      <c r="P30" s="18"/>
      <c r="Q30" s="18"/>
      <c r="R30" s="18"/>
      <c r="S30" s="18"/>
      <c r="T30" s="18"/>
      <c r="U30" s="18"/>
      <c r="V30" s="18"/>
      <c r="W30" s="18"/>
      <c r="X30" s="18"/>
      <c r="Y30" s="18"/>
      <c r="Z30" s="18"/>
      <c r="AA30" s="18"/>
      <c r="AB30" s="18"/>
      <c r="AC30" s="18"/>
    </row>
    <row r="31" spans="1:29">
      <c r="A31" s="89"/>
      <c r="B31" s="89"/>
      <c r="C31" s="90"/>
      <c r="D31" s="89"/>
      <c r="E31" s="89"/>
      <c r="F31" s="113"/>
      <c r="G31" s="91"/>
      <c r="H31" s="92"/>
      <c r="I31" s="92"/>
      <c r="J31" s="18"/>
      <c r="K31" s="92"/>
      <c r="L31" s="92"/>
      <c r="M31" s="92"/>
      <c r="N31" s="92"/>
      <c r="O31" s="92"/>
      <c r="P31" s="92"/>
      <c r="Q31" s="92"/>
      <c r="R31" s="92"/>
      <c r="S31" s="92"/>
      <c r="T31" s="92"/>
      <c r="U31" s="92"/>
      <c r="V31" s="92"/>
      <c r="W31" s="92"/>
      <c r="X31" s="92"/>
      <c r="Y31" s="92"/>
      <c r="Z31" s="92"/>
      <c r="AA31" s="92"/>
      <c r="AB31" s="92"/>
      <c r="AC31" s="92"/>
    </row>
    <row r="32" spans="1:29">
      <c r="A32" s="313" t="s">
        <v>53</v>
      </c>
      <c r="B32" s="291"/>
      <c r="C32" s="291"/>
      <c r="D32" s="291"/>
      <c r="E32" s="291"/>
      <c r="F32" s="114">
        <f>SUM(F2:F31)</f>
        <v>45750</v>
      </c>
      <c r="G32" s="268">
        <f>SUM(G2:G31)</f>
        <v>1381.8963243619285</v>
      </c>
      <c r="H32" s="93"/>
      <c r="I32" s="93"/>
      <c r="J32" s="102"/>
      <c r="K32" s="18"/>
      <c r="L32" s="18"/>
      <c r="M32" s="18"/>
      <c r="N32" s="18"/>
      <c r="O32" s="18"/>
      <c r="P32" s="18"/>
      <c r="Q32" s="18"/>
      <c r="R32" s="18"/>
      <c r="S32" s="18"/>
      <c r="T32" s="18"/>
      <c r="U32" s="18"/>
      <c r="V32" s="18"/>
      <c r="W32" s="18"/>
      <c r="X32" s="18"/>
      <c r="Y32" s="18"/>
      <c r="Z32" s="18"/>
      <c r="AA32" s="18"/>
      <c r="AB32" s="18"/>
      <c r="AC32" s="18"/>
    </row>
    <row r="33" spans="1:29">
      <c r="A33" s="21" t="s">
        <v>100</v>
      </c>
      <c r="B33" s="94"/>
      <c r="C33" s="95"/>
      <c r="D33" s="96"/>
      <c r="E33" s="94"/>
      <c r="F33" s="97"/>
      <c r="G33" s="97"/>
      <c r="H33" s="98"/>
      <c r="I33" s="98"/>
      <c r="J33" s="33"/>
      <c r="K33" s="98"/>
      <c r="L33" s="98"/>
      <c r="M33" s="98"/>
      <c r="N33" s="98"/>
      <c r="O33" s="98"/>
      <c r="P33" s="98"/>
      <c r="Q33" s="98"/>
      <c r="R33" s="98"/>
      <c r="S33" s="98"/>
      <c r="T33" s="98"/>
      <c r="U33" s="98"/>
      <c r="V33" s="98"/>
      <c r="W33" s="98"/>
      <c r="X33" s="98"/>
      <c r="Y33" s="98"/>
      <c r="Z33" s="98"/>
      <c r="AA33" s="98"/>
      <c r="AB33" s="98"/>
      <c r="AC33" s="98"/>
    </row>
    <row r="34" spans="1:29">
      <c r="A34" s="107" t="s">
        <v>101</v>
      </c>
      <c r="B34" s="94"/>
      <c r="C34" s="95"/>
      <c r="D34" s="96"/>
      <c r="E34" s="94"/>
      <c r="F34" s="97"/>
      <c r="G34" s="97"/>
      <c r="H34" s="98"/>
      <c r="I34" s="98"/>
      <c r="J34" s="33"/>
      <c r="K34" s="98"/>
      <c r="L34" s="98"/>
      <c r="M34" s="98"/>
      <c r="N34" s="98"/>
      <c r="O34" s="98"/>
      <c r="P34" s="98"/>
      <c r="Q34" s="98"/>
      <c r="R34" s="98"/>
      <c r="S34" s="98"/>
      <c r="T34" s="98"/>
      <c r="U34" s="98"/>
      <c r="V34" s="98"/>
      <c r="W34" s="98"/>
      <c r="X34" s="98"/>
      <c r="Y34" s="98"/>
      <c r="Z34" s="98"/>
      <c r="AA34" s="98"/>
      <c r="AB34" s="98"/>
      <c r="AC34" s="98"/>
    </row>
    <row r="35" spans="1:29">
      <c r="A35" s="108" t="s">
        <v>102</v>
      </c>
    </row>
    <row r="36" spans="1:29">
      <c r="A36" s="108" t="s">
        <v>103</v>
      </c>
    </row>
  </sheetData>
  <sheetProtection algorithmName="SHA-512" hashValue="PZ7/FmbDcJChVhRlpIhhpUvhCKbjfyp+tUMWZNQSLsLsblRH4fX5uSbOnCn8zFmn3/x+2igAJ1BUEIO0hBNSFg==" saltValue="1XSlTDCMdxyOXubcWOickw==" spinCount="100000" sheet="1" objects="1" scenarios="1"/>
  <mergeCells count="18">
    <mergeCell ref="A13:A14"/>
    <mergeCell ref="B13:B14"/>
    <mergeCell ref="C13:C14"/>
    <mergeCell ref="D13:D14"/>
    <mergeCell ref="A15:A18"/>
    <mergeCell ref="B15:B18"/>
    <mergeCell ref="C15:C18"/>
    <mergeCell ref="D15:D18"/>
    <mergeCell ref="A3:A6"/>
    <mergeCell ref="B3:B6"/>
    <mergeCell ref="C3:C6"/>
    <mergeCell ref="D3:D6"/>
    <mergeCell ref="E3:E6"/>
    <mergeCell ref="E19:E21"/>
    <mergeCell ref="E27:E28"/>
    <mergeCell ref="B27:B28"/>
    <mergeCell ref="E15:E18"/>
    <mergeCell ref="A32:E32"/>
  </mergeCells>
  <hyperlinks>
    <hyperlink ref="J2" r:id="rId1" xr:uid="{E064DC11-B349-4430-987A-D34AA52DB6B7}"/>
    <hyperlink ref="J3" r:id="rId2" xr:uid="{EB2B46CD-8F50-4483-A20B-81C6D9BB91A0}"/>
    <hyperlink ref="J6" r:id="rId3" xr:uid="{799A03F9-30F0-43DF-B5D5-52F8E6F5828C}"/>
    <hyperlink ref="J5" r:id="rId4" xr:uid="{42EA39AA-86A8-4BC6-B8F3-511E2C2910E7}"/>
    <hyperlink ref="J4" r:id="rId5" xr:uid="{E099104D-C927-479D-80C5-9B18366DF080}"/>
    <hyperlink ref="J13" r:id="rId6" xr:uid="{804A80BC-59BD-4C96-9A6E-1403CD87C772}"/>
    <hyperlink ref="J14" r:id="rId7" xr:uid="{6EF64781-CBA3-4470-AFED-2FF375C686D0}"/>
    <hyperlink ref="J15" r:id="rId8" xr:uid="{FA4358B4-A6A8-47D4-92C9-708D88B1D0BA}"/>
    <hyperlink ref="J16" r:id="rId9" xr:uid="{A8334C4D-6A17-4D4C-B885-6EC7F41FA4E7}"/>
    <hyperlink ref="J17" r:id="rId10" xr:uid="{4D61B11E-B522-426C-8E79-65FE9FED9659}"/>
    <hyperlink ref="J18" r:id="rId11" xr:uid="{50B3C1BD-1FE5-4ACE-A07B-29EF183B9A6C}"/>
    <hyperlink ref="J22" r:id="rId12" xr:uid="{DC10DD60-499B-48FF-BD4A-C17B41062B51}"/>
    <hyperlink ref="J23" r:id="rId13" xr:uid="{7B3575D8-3A34-43B1-AFDA-A98EF334FD91}"/>
    <hyperlink ref="J24" r:id="rId14" xr:uid="{354EBA32-4066-4AC5-94C3-E18B17542C09}"/>
    <hyperlink ref="J26" r:id="rId15" xr:uid="{7610E5EF-3529-40B0-B2F8-B2A6209BB5D2}"/>
    <hyperlink ref="J27" r:id="rId16" xr:uid="{A4EE7B2B-66B2-4E12-A511-97D0C26A6B6E}"/>
    <hyperlink ref="J28" r:id="rId17" xr:uid="{4EA0DA67-D417-483F-A0E0-333C5C92F9EB}"/>
    <hyperlink ref="J7:J11" r:id="rId18" display="link" xr:uid="{9DDEE844-B842-41B8-BDC1-30D91FD52E12}"/>
    <hyperlink ref="J7" r:id="rId19" xr:uid="{FF2A9598-D846-44BF-AF77-B3C6D4418760}"/>
    <hyperlink ref="J8" r:id="rId20" xr:uid="{9A169556-94AF-49DB-8A45-B855E0AC87EA}"/>
    <hyperlink ref="J9" r:id="rId21" xr:uid="{CED08D9A-D524-49E6-BAEA-E0B23C475687}"/>
    <hyperlink ref="J10" r:id="rId22" xr:uid="{85ED06E5-AA78-493F-90DF-9CFFC11EC278}"/>
    <hyperlink ref="J11" r:id="rId23" xr:uid="{3A5CB5AD-5AEF-41F2-BC49-176C8C1493B4}"/>
    <hyperlink ref="J21" r:id="rId24" xr:uid="{3827C378-9D5A-4E0B-90BE-92B991E592AD}"/>
  </hyperlinks>
  <pageMargins left="0.7" right="0.7" top="0.75" bottom="0.75" header="0.3" footer="0.3"/>
  <pageSetup paperSize="9" orientation="portrait" r:id="rId25"/>
  <headerFooter>
    <oddFooter xml:space="preserve">&amp;L_x000D_&amp;1#&amp;"Tahoma"&amp;12&amp;KC0C0C0 SEC Classification : ใช้ภายใน (Internal)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84B06-2350-4EBF-A5D4-E07D1C502172}">
  <sheetPr>
    <tabColor theme="0"/>
  </sheetPr>
  <dimension ref="B2:P3"/>
  <sheetViews>
    <sheetView showGridLines="0" topLeftCell="A7" zoomScale="80" zoomScaleNormal="80" workbookViewId="0">
      <selection activeCell="V17" sqref="V17"/>
    </sheetView>
  </sheetViews>
  <sheetFormatPr defaultColWidth="8.7109375" defaultRowHeight="12.6"/>
  <cols>
    <col min="1" max="1" width="5.28515625" style="110" customWidth="1"/>
    <col min="2" max="16384" width="8.7109375" style="110"/>
  </cols>
  <sheetData>
    <row r="2" spans="2:16">
      <c r="B2" s="53"/>
      <c r="C2" s="53"/>
      <c r="D2" s="53"/>
      <c r="E2" s="53"/>
      <c r="F2" s="53"/>
      <c r="G2" s="53"/>
      <c r="H2" s="53"/>
      <c r="I2" s="53"/>
      <c r="J2" s="53"/>
      <c r="K2" s="53"/>
      <c r="L2" s="53"/>
      <c r="M2" s="53"/>
      <c r="N2" s="53"/>
      <c r="O2" s="53"/>
      <c r="P2" s="53"/>
    </row>
    <row r="3" spans="2:16">
      <c r="B3" s="53"/>
      <c r="C3" s="53"/>
      <c r="D3" s="53"/>
      <c r="E3" s="53"/>
      <c r="F3" s="53"/>
      <c r="G3" s="53"/>
      <c r="H3" s="53"/>
      <c r="I3" s="53"/>
      <c r="J3" s="53"/>
      <c r="K3" s="53"/>
      <c r="L3" s="53"/>
      <c r="M3" s="53"/>
      <c r="N3" s="53"/>
      <c r="O3" s="53"/>
      <c r="P3" s="53"/>
    </row>
  </sheetData>
  <sheetProtection algorithmName="SHA-512" hashValue="2Zo9yPJCArQoGwRm9x2w43mCrH0jTgATJnDluru4YPcvuycnbGLa/0sPuVyJT6hsdY7jvjS7SWOiIwk+tbLrqQ==" saltValue="PiYkIxHqLo2x2OIWbA14fw==" spinCount="100000"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tint="-0.499984740745262"/>
    <outlinePr summaryBelow="0" summaryRight="0"/>
  </sheetPr>
  <dimension ref="A1:G11"/>
  <sheetViews>
    <sheetView workbookViewId="0">
      <selection activeCell="S17" sqref="S17"/>
    </sheetView>
  </sheetViews>
  <sheetFormatPr defaultColWidth="12.5703125" defaultRowHeight="15.75" customHeight="1"/>
  <cols>
    <col min="1" max="1" width="24.85546875" bestFit="1" customWidth="1"/>
    <col min="10" max="10" width="29.140625" customWidth="1"/>
  </cols>
  <sheetData>
    <row r="1" spans="1:7" ht="15.75" customHeight="1">
      <c r="A1" s="54" t="s">
        <v>104</v>
      </c>
    </row>
    <row r="2" spans="1:7" ht="12.95" customHeight="1">
      <c r="A2" s="1" t="s">
        <v>8</v>
      </c>
      <c r="B2" s="1" t="s">
        <v>105</v>
      </c>
      <c r="C2" s="1" t="s">
        <v>106</v>
      </c>
      <c r="D2" s="1" t="s">
        <v>107</v>
      </c>
      <c r="E2" s="1" t="s">
        <v>61</v>
      </c>
      <c r="F2" s="1" t="s">
        <v>106</v>
      </c>
    </row>
    <row r="3" spans="1:7" ht="15.75" customHeight="1">
      <c r="A3" s="2" t="s">
        <v>24</v>
      </c>
      <c r="B3" s="2">
        <f>COUNTIF(ไทย!$I$2:$I$31,"Thailand")</f>
        <v>12</v>
      </c>
      <c r="C3" s="3">
        <f>B3/$B$7</f>
        <v>0.41379310344827586</v>
      </c>
      <c r="D3" s="57">
        <f>SUMIF(ไทย!$I$2:$I$31,"Thailand",ไทย!$F$2:$F$31)</f>
        <v>20500</v>
      </c>
      <c r="E3" s="109">
        <f>SUMIF(ไทย!$I$2:$I$31,"Thailand",ไทย!$G$2:$G$31)</f>
        <v>604.22805544627772</v>
      </c>
      <c r="F3" s="58">
        <f>E3/$E$7</f>
        <v>0.43724557681653264</v>
      </c>
      <c r="G3" s="5"/>
    </row>
    <row r="4" spans="1:7" ht="15.75" customHeight="1">
      <c r="A4" s="2" t="s">
        <v>108</v>
      </c>
      <c r="B4" s="2">
        <f>COUNTIF(ไทย!$I$2:$I$31,"*ASEAN*")-B5</f>
        <v>8</v>
      </c>
      <c r="C4" s="3">
        <f>B4/$B$7</f>
        <v>0.27586206896551724</v>
      </c>
      <c r="D4" s="57">
        <f>SUMIF(ไทย!$I$2:$I$31,"*ASEAN*",ไทย!$F$2:$F$31)-D5</f>
        <v>10250</v>
      </c>
      <c r="E4" s="109">
        <f>SUMIF(ไทย!$I$2:$I$31,"*ASEAN*",ไทย!$G$2:$G$31)-E5</f>
        <v>303.58215552993011</v>
      </c>
      <c r="F4" s="58">
        <f>E4/$E$7</f>
        <v>0.21968518924175082</v>
      </c>
      <c r="G4" s="5"/>
    </row>
    <row r="5" spans="1:7" ht="15.75" customHeight="1">
      <c r="A5" s="2" t="s">
        <v>109</v>
      </c>
      <c r="B5" s="2">
        <f>COUNTIFS(ไทย!$I$2:$I$31,"*Thailand*",ไทย!$I$2:$I$31,"*ASEAN*")</f>
        <v>9</v>
      </c>
      <c r="C5" s="3">
        <f>B5/$B$7</f>
        <v>0.31034482758620691</v>
      </c>
      <c r="D5" s="57">
        <f>SUMIFS(ไทย!$F$2:$F$31,ไทย!$I$2:$I$31,"*ASEAN*",ไทย!$I$2:$I$31,"*Thailand*")</f>
        <v>15000</v>
      </c>
      <c r="E5" s="109">
        <f>SUMIFS(ไทย!$G$2:$G$31,ไทย!$I$2:$I$31,"*ASEAN*",ไทย!$I$2:$I$31,"*Thailand*")</f>
        <v>474.08611338572075</v>
      </c>
      <c r="F5" s="58">
        <f>E5/$E$7</f>
        <v>0.34306923394171662</v>
      </c>
      <c r="G5" s="5"/>
    </row>
    <row r="6" spans="1:7" ht="15.75" customHeight="1">
      <c r="A6" s="2"/>
      <c r="B6" s="111">
        <f>SUM(B3:B5)</f>
        <v>29</v>
      </c>
      <c r="C6" s="2"/>
      <c r="D6" s="2"/>
      <c r="E6" s="4"/>
      <c r="F6" s="7"/>
    </row>
    <row r="7" spans="1:7" ht="12.95">
      <c r="A7" s="8" t="s">
        <v>53</v>
      </c>
      <c r="B7" s="2">
        <f>COUNTA(ไทย!I2:I31)</f>
        <v>29</v>
      </c>
      <c r="C7" s="2"/>
      <c r="D7" s="57">
        <f>SUM(ไทย!F2:F31)</f>
        <v>45750</v>
      </c>
      <c r="E7" s="109">
        <f>SUM(ไทย!G2:G31)</f>
        <v>1381.8963243619285</v>
      </c>
      <c r="F7" s="2"/>
    </row>
    <row r="8" spans="1:7" ht="12.95">
      <c r="A8" s="9" t="s">
        <v>110</v>
      </c>
      <c r="B8" s="56">
        <f>COUNTA(ไทย!B2:B31)</f>
        <v>12</v>
      </c>
      <c r="C8" s="10"/>
      <c r="D8" s="10"/>
      <c r="E8" s="10"/>
      <c r="F8" s="10"/>
    </row>
    <row r="9" spans="1:7" ht="15.75" customHeight="1">
      <c r="A9" s="6"/>
      <c r="B9" s="6"/>
      <c r="C9" s="6"/>
      <c r="D9" s="6"/>
      <c r="E9" s="6"/>
      <c r="F9" s="6"/>
    </row>
    <row r="10" spans="1:7" ht="15.75" customHeight="1">
      <c r="A10" s="6" t="s">
        <v>111</v>
      </c>
      <c r="B10" s="6"/>
      <c r="C10" s="6"/>
      <c r="D10" s="11">
        <f>[1]To_fund_raising_dept!$H$12</f>
        <v>1206853.8147159996</v>
      </c>
      <c r="E10" s="278">
        <f>[1]To_fund_raising_dept!$I$12</f>
        <v>35897.929199221369</v>
      </c>
      <c r="F10" s="6"/>
    </row>
    <row r="11" spans="1:7" ht="15.75" customHeight="1">
      <c r="A11" s="6" t="s">
        <v>112</v>
      </c>
      <c r="B11" s="6"/>
      <c r="C11" s="6"/>
      <c r="D11" s="12">
        <f>D7/D10</f>
        <v>3.7908485221771475E-2</v>
      </c>
      <c r="E11" s="59">
        <f>E7/E10</f>
        <v>3.8495154321935149E-2</v>
      </c>
      <c r="F11" s="6"/>
    </row>
  </sheetData>
  <pageMargins left="0.7" right="0.7" top="0.75" bottom="0.75" header="0.3" footer="0.3"/>
  <headerFooter>
    <oddFooter xml:space="preserve">&amp;L_x000D_&amp;1#&amp;"Tahoma"&amp;12&amp;KC0C0C0 SEC Classification : ใช้ภายใน (Internal) </oddFooter>
  </headerFooter>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CF07-218E-485D-932C-8FE15EB8217A}">
  <dimension ref="A1:W42"/>
  <sheetViews>
    <sheetView topLeftCell="I1" zoomScale="59" workbookViewId="0">
      <selection activeCell="S17" sqref="S17"/>
    </sheetView>
  </sheetViews>
  <sheetFormatPr defaultRowHeight="12.6"/>
  <cols>
    <col min="1" max="1" width="18.85546875" bestFit="1" customWidth="1"/>
    <col min="2" max="2" width="45.5703125" bestFit="1" customWidth="1"/>
    <col min="3" max="3" width="13.42578125" bestFit="1" customWidth="1"/>
    <col min="4" max="5" width="14.28515625" bestFit="1" customWidth="1"/>
    <col min="6" max="7" width="11.140625" bestFit="1" customWidth="1"/>
    <col min="8" max="8" width="8.85546875" bestFit="1" customWidth="1"/>
    <col min="9" max="10" width="13.140625" bestFit="1" customWidth="1"/>
    <col min="11" max="11" width="11.5703125" bestFit="1" customWidth="1"/>
    <col min="12" max="12" width="13.5703125" bestFit="1" customWidth="1"/>
    <col min="13" max="13" width="14.5703125" bestFit="1" customWidth="1"/>
    <col min="16" max="16" width="6.140625" bestFit="1" customWidth="1"/>
    <col min="17" max="17" width="11.5703125" bestFit="1" customWidth="1"/>
    <col min="18" max="18" width="11.85546875" bestFit="1" customWidth="1"/>
    <col min="19" max="19" width="13.140625" bestFit="1" customWidth="1"/>
    <col min="20" max="20" width="6.140625" bestFit="1" customWidth="1"/>
    <col min="21" max="21" width="10.42578125" bestFit="1" customWidth="1"/>
    <col min="22" max="22" width="11.85546875" bestFit="1" customWidth="1"/>
    <col min="23" max="23" width="10.42578125" customWidth="1"/>
  </cols>
  <sheetData>
    <row r="1" spans="1:23">
      <c r="A1" s="123" t="s">
        <v>113</v>
      </c>
      <c r="B1" s="140">
        <v>46071</v>
      </c>
    </row>
    <row r="2" spans="1:23">
      <c r="H2" s="141" t="s">
        <v>114</v>
      </c>
    </row>
    <row r="3" spans="1:23" ht="24">
      <c r="B3" s="324"/>
      <c r="C3" s="324"/>
      <c r="D3" s="120"/>
      <c r="E3" s="120"/>
      <c r="H3" s="124"/>
      <c r="I3" s="125" t="s">
        <v>115</v>
      </c>
      <c r="J3" s="125"/>
      <c r="K3" s="125"/>
      <c r="L3" s="125"/>
      <c r="M3" s="124"/>
      <c r="P3" s="124" t="s">
        <v>116</v>
      </c>
      <c r="Q3" s="124"/>
      <c r="R3" s="124"/>
      <c r="S3" s="124"/>
      <c r="T3" s="124" t="s">
        <v>117</v>
      </c>
      <c r="U3" s="124"/>
      <c r="V3" s="124"/>
      <c r="W3" s="124"/>
    </row>
    <row r="4" spans="1:23" ht="24.95" customHeight="1">
      <c r="A4" s="153" t="s">
        <v>118</v>
      </c>
      <c r="B4" s="121" t="s">
        <v>119</v>
      </c>
      <c r="C4" s="122">
        <v>2023</v>
      </c>
      <c r="D4" s="122">
        <v>2024</v>
      </c>
      <c r="E4" s="122">
        <v>2025</v>
      </c>
      <c r="F4" s="152"/>
      <c r="H4" s="124" t="str" cm="1">
        <f t="array" ref="H4:L13">_xlfn.PIVOTBY(_xlfn.MAP([2]!ESGBond[Issue_date],_xlfn.LAMBDA(_xlpm.d,YEAR(_xlpm.d))),[2]!ESGBond[Category],[2]!ESGBond[FX_MB],_xleta.SUM,0,0,,0)</f>
        <v/>
      </c>
      <c r="I4" s="126" t="str">
        <v>Green</v>
      </c>
      <c r="J4" s="127" t="str">
        <v>SLB</v>
      </c>
      <c r="K4" s="127" t="str">
        <v>Social</v>
      </c>
      <c r="L4" s="128" t="str">
        <v>Sustainability</v>
      </c>
      <c r="M4" s="127" t="s">
        <v>53</v>
      </c>
      <c r="P4" s="158" t="str" cm="1">
        <f t="array" ref="P4:S13">_xlfn.PIVOTBY(_xlfn.MAP([2]!ESGBond[Issue_date],_xlfn.LAMBDA(_xlpm.d,YEAR(_xlpm.d))),[2]!ESGBond[Issuer_type],[2]!ESGBond[FX_MB],_xleta.SUM,0,0,,0)</f>
        <v/>
      </c>
      <c r="Q4" s="127" t="str">
        <v>Corporate</v>
      </c>
      <c r="R4" s="127" t="str">
        <v>Govt</v>
      </c>
      <c r="S4" s="127" t="str">
        <v>SOEs</v>
      </c>
      <c r="T4" s="158" t="str" cm="1">
        <f t="array" ref="T4:W13">_xlfn.PIVOTBY(_xlfn.MAP([2]!ESGBond[Issue_date],_xlfn.LAMBDA(_xlpm.d,YEAR(_xlpm.d))),[2]!ESGBond[Issuer_type],[2]!ESGBond[FX_MUSD],_xleta.SUM,0,0,,0)</f>
        <v/>
      </c>
      <c r="U4" s="127" t="str">
        <v>Corporate</v>
      </c>
      <c r="V4" s="127" t="str">
        <v>Govt</v>
      </c>
      <c r="W4" s="127" t="str">
        <v>SOEs</v>
      </c>
    </row>
    <row r="5" spans="1:23" ht="24" customHeight="1">
      <c r="A5" s="322" t="s">
        <v>120</v>
      </c>
      <c r="B5" s="154" t="s">
        <v>121</v>
      </c>
      <c r="C5" s="147">
        <v>1009769</v>
      </c>
      <c r="D5" s="147">
        <v>920156</v>
      </c>
      <c r="E5" s="147">
        <v>918689</v>
      </c>
      <c r="H5" s="127">
        <v>2018</v>
      </c>
      <c r="I5" s="129">
        <v>6918.8539999999994</v>
      </c>
      <c r="J5" s="129" t="str">
        <v/>
      </c>
      <c r="K5" s="129" t="str">
        <v/>
      </c>
      <c r="L5" s="130">
        <v>3327.42</v>
      </c>
      <c r="M5" s="135">
        <f t="shared" ref="M5:M12" si="0">SUM(I5:L5)</f>
        <v>10246.273999999999</v>
      </c>
      <c r="P5" s="159">
        <v>2018</v>
      </c>
      <c r="Q5" s="129">
        <v>10246.273999999999</v>
      </c>
      <c r="R5" s="129" t="str">
        <v/>
      </c>
      <c r="S5" s="129" t="str">
        <v/>
      </c>
      <c r="T5" s="159">
        <v>2018</v>
      </c>
      <c r="U5" s="129">
        <v>312.62561851531905</v>
      </c>
      <c r="V5" s="129" t="str">
        <v/>
      </c>
      <c r="W5" s="129" t="str">
        <v/>
      </c>
    </row>
    <row r="6" spans="1:23" ht="24">
      <c r="A6" s="323"/>
      <c r="B6" s="167" t="s">
        <v>122</v>
      </c>
      <c r="C6" s="168">
        <v>1065069</v>
      </c>
      <c r="D6" s="168">
        <v>965456.2</v>
      </c>
      <c r="E6" s="168">
        <v>981389.3</v>
      </c>
      <c r="H6" s="127">
        <v>2019</v>
      </c>
      <c r="I6" s="129">
        <v>23000</v>
      </c>
      <c r="J6" s="129" t="str">
        <v/>
      </c>
      <c r="K6" s="129">
        <v>6689.6059999999998</v>
      </c>
      <c r="L6" s="130" t="str">
        <v/>
      </c>
      <c r="M6" s="135">
        <f t="shared" si="0"/>
        <v>29689.606</v>
      </c>
      <c r="P6" s="159">
        <v>2019</v>
      </c>
      <c r="Q6" s="129">
        <v>29689.606</v>
      </c>
      <c r="R6" s="129" t="str">
        <v/>
      </c>
      <c r="S6" s="129" t="str">
        <v/>
      </c>
      <c r="T6" s="159">
        <v>2019</v>
      </c>
      <c r="U6" s="129">
        <v>953.97343988566195</v>
      </c>
      <c r="V6" s="129" t="str">
        <v/>
      </c>
      <c r="W6" s="129" t="str">
        <v/>
      </c>
    </row>
    <row r="7" spans="1:23" ht="24">
      <c r="B7" s="155" t="s">
        <v>123</v>
      </c>
      <c r="C7" s="145"/>
      <c r="D7" s="144">
        <v>8000</v>
      </c>
      <c r="E7" s="144">
        <v>13750</v>
      </c>
      <c r="H7" s="127">
        <v>2020</v>
      </c>
      <c r="I7" s="129">
        <v>29600</v>
      </c>
      <c r="J7" s="129" t="str">
        <v/>
      </c>
      <c r="K7" s="129">
        <v>6800</v>
      </c>
      <c r="L7" s="130">
        <v>50000</v>
      </c>
      <c r="M7" s="135">
        <f t="shared" si="0"/>
        <v>86400</v>
      </c>
      <c r="P7" s="159">
        <v>2020</v>
      </c>
      <c r="Q7" s="129">
        <v>23600</v>
      </c>
      <c r="R7" s="129">
        <v>50000</v>
      </c>
      <c r="S7" s="129">
        <v>12800</v>
      </c>
      <c r="T7" s="159">
        <v>2020</v>
      </c>
      <c r="U7" s="129">
        <v>760.73215515467041</v>
      </c>
      <c r="V7" s="129">
        <v>1616.69502060595</v>
      </c>
      <c r="W7" s="129">
        <v>408.58750703726491</v>
      </c>
    </row>
    <row r="8" spans="1:23" ht="24">
      <c r="B8" s="154" t="s">
        <v>124</v>
      </c>
      <c r="C8" s="161"/>
      <c r="D8" s="164">
        <f>Q11</f>
        <v>70550.319000000003</v>
      </c>
      <c r="E8" s="164">
        <f>Q12</f>
        <v>62601.234000000004</v>
      </c>
      <c r="H8" s="127">
        <v>2021</v>
      </c>
      <c r="I8" s="129">
        <v>28706.05</v>
      </c>
      <c r="J8" s="129">
        <v>21000</v>
      </c>
      <c r="K8" s="129">
        <v>4000</v>
      </c>
      <c r="L8" s="130">
        <v>121074.1805</v>
      </c>
      <c r="M8" s="135">
        <f t="shared" si="0"/>
        <v>174780.23050000001</v>
      </c>
      <c r="P8" s="159">
        <v>2021</v>
      </c>
      <c r="Q8" s="129">
        <v>62680.230500000005</v>
      </c>
      <c r="R8" s="129">
        <v>107000</v>
      </c>
      <c r="S8" s="129">
        <v>5100</v>
      </c>
      <c r="T8" s="159">
        <v>2021</v>
      </c>
      <c r="U8" s="129">
        <v>1913.4711164727496</v>
      </c>
      <c r="V8" s="129">
        <v>3347.6249479902426</v>
      </c>
      <c r="W8" s="129">
        <v>160.20680272459686</v>
      </c>
    </row>
    <row r="9" spans="1:23" ht="24">
      <c r="B9" s="155" t="s">
        <v>125</v>
      </c>
      <c r="C9" s="145"/>
      <c r="D9" s="144">
        <f>Q11+S11</f>
        <v>84550.319000000003</v>
      </c>
      <c r="E9" s="144">
        <f>Q12+S12</f>
        <v>93601.233999999997</v>
      </c>
      <c r="H9" s="127">
        <v>2022</v>
      </c>
      <c r="I9" s="129">
        <v>41218.86</v>
      </c>
      <c r="J9" s="129">
        <v>31000</v>
      </c>
      <c r="K9" s="129">
        <v>11400</v>
      </c>
      <c r="L9" s="130">
        <v>137934.811216</v>
      </c>
      <c r="M9" s="135">
        <f t="shared" si="0"/>
        <v>221553.67121599999</v>
      </c>
      <c r="P9" s="159">
        <v>2022</v>
      </c>
      <c r="Q9" s="129">
        <v>78053.671216000002</v>
      </c>
      <c r="R9" s="129">
        <v>120000</v>
      </c>
      <c r="S9" s="129">
        <v>23500</v>
      </c>
      <c r="T9" s="159">
        <v>2022</v>
      </c>
      <c r="U9" s="129">
        <v>2209.5950610045847</v>
      </c>
      <c r="V9" s="129">
        <v>3419.3879286630104</v>
      </c>
      <c r="W9" s="129">
        <v>663.59695981013954</v>
      </c>
    </row>
    <row r="10" spans="1:23" ht="24">
      <c r="B10" s="154"/>
      <c r="C10" s="161"/>
      <c r="D10" s="161"/>
      <c r="E10" s="161"/>
      <c r="H10" s="127">
        <v>2023</v>
      </c>
      <c r="I10" s="129">
        <v>47293.48</v>
      </c>
      <c r="J10" s="129">
        <v>1000</v>
      </c>
      <c r="K10" s="129">
        <v>4000</v>
      </c>
      <c r="L10" s="130">
        <v>141500</v>
      </c>
      <c r="M10" s="135">
        <f t="shared" si="0"/>
        <v>193793.48</v>
      </c>
      <c r="P10" s="159">
        <v>2023</v>
      </c>
      <c r="Q10" s="129">
        <v>51293.479999999996</v>
      </c>
      <c r="R10" s="129">
        <v>135000</v>
      </c>
      <c r="S10" s="129">
        <v>7500</v>
      </c>
      <c r="T10" s="159">
        <v>2023</v>
      </c>
      <c r="U10" s="129">
        <v>1454.4032577027274</v>
      </c>
      <c r="V10" s="129">
        <v>3885.8982387709098</v>
      </c>
      <c r="W10" s="129">
        <v>213.60057428663811</v>
      </c>
    </row>
    <row r="11" spans="1:23" ht="24">
      <c r="B11" s="152" t="s">
        <v>126</v>
      </c>
      <c r="D11" s="152">
        <v>2024</v>
      </c>
      <c r="E11" s="152">
        <v>2025</v>
      </c>
      <c r="H11" s="127">
        <v>2024</v>
      </c>
      <c r="I11" s="129">
        <v>7800</v>
      </c>
      <c r="J11" s="129">
        <v>45360</v>
      </c>
      <c r="K11" s="129">
        <v>13390.319</v>
      </c>
      <c r="L11" s="130">
        <v>118000</v>
      </c>
      <c r="M11" s="135">
        <f t="shared" si="0"/>
        <v>184550.31900000002</v>
      </c>
      <c r="P11" s="159">
        <v>2024</v>
      </c>
      <c r="Q11" s="129">
        <v>70550.319000000003</v>
      </c>
      <c r="R11" s="129">
        <v>100000</v>
      </c>
      <c r="S11" s="129">
        <v>14000</v>
      </c>
      <c r="T11" s="159">
        <v>2024</v>
      </c>
      <c r="U11" s="129">
        <v>2054.0105039022428</v>
      </c>
      <c r="V11" s="129">
        <v>2762.6555640494298</v>
      </c>
      <c r="W11" s="129">
        <v>383.26986359439417</v>
      </c>
    </row>
    <row r="12" spans="1:23" ht="24">
      <c r="B12" s="146" t="s">
        <v>127</v>
      </c>
      <c r="D12" s="163">
        <f>D7/D5</f>
        <v>8.6941779437399742E-3</v>
      </c>
      <c r="E12" s="163">
        <f>E7/E5</f>
        <v>1.4966980120584877E-2</v>
      </c>
      <c r="H12" s="127">
        <v>2025</v>
      </c>
      <c r="I12" s="131">
        <v>19170</v>
      </c>
      <c r="J12" s="131">
        <v>175234</v>
      </c>
      <c r="K12" s="131">
        <v>23631.234</v>
      </c>
      <c r="L12" s="131">
        <v>20000</v>
      </c>
      <c r="M12" s="136">
        <f t="shared" si="0"/>
        <v>238035.234</v>
      </c>
      <c r="P12" s="159">
        <v>2025</v>
      </c>
      <c r="Q12" s="129">
        <v>62601.234000000004</v>
      </c>
      <c r="R12" s="129">
        <v>144434</v>
      </c>
      <c r="S12" s="129">
        <v>31000</v>
      </c>
      <c r="T12" s="159">
        <v>2025</v>
      </c>
      <c r="U12" s="129">
        <v>1937.0595354388663</v>
      </c>
      <c r="V12" s="129">
        <v>4380.5755199489813</v>
      </c>
      <c r="W12" s="129">
        <v>946.0634488718099</v>
      </c>
    </row>
    <row r="13" spans="1:23" ht="24">
      <c r="B13" s="146" t="s">
        <v>128</v>
      </c>
      <c r="C13" s="122"/>
      <c r="D13" s="163">
        <f>D8/D5</f>
        <v>7.6672128421702415E-2</v>
      </c>
      <c r="E13" s="163">
        <f>E8/E5</f>
        <v>6.8141921803787794E-2</v>
      </c>
      <c r="H13" s="132">
        <v>2026</v>
      </c>
      <c r="I13" s="133" t="str">
        <v/>
      </c>
      <c r="J13" s="133">
        <v>15000</v>
      </c>
      <c r="K13" s="133" t="str">
        <v/>
      </c>
      <c r="L13" s="134" t="str">
        <v/>
      </c>
      <c r="M13" s="137"/>
      <c r="P13" s="124">
        <v>2026</v>
      </c>
      <c r="Q13" s="124" t="str">
        <v/>
      </c>
      <c r="R13" s="124">
        <v>15000</v>
      </c>
      <c r="S13" s="124" t="str">
        <v/>
      </c>
      <c r="T13" s="124">
        <v>2026</v>
      </c>
      <c r="U13" s="124" t="str">
        <v/>
      </c>
      <c r="V13" s="124">
        <v>484.64640198511171</v>
      </c>
      <c r="W13" s="124" t="str">
        <v/>
      </c>
    </row>
    <row r="14" spans="1:23" ht="24">
      <c r="B14" s="165" t="s">
        <v>129</v>
      </c>
      <c r="C14" s="166"/>
      <c r="D14" s="162">
        <f>D7/D6</f>
        <v>8.2862381535278359E-3</v>
      </c>
      <c r="E14" s="162">
        <f>E7/E6</f>
        <v>1.4010749862465383E-2</v>
      </c>
      <c r="H14" s="127" t="s">
        <v>53</v>
      </c>
      <c r="I14" s="138">
        <f>SUM(I5:I12)</f>
        <v>203707.24400000001</v>
      </c>
      <c r="J14" s="138">
        <f>SUM(J5:J12)</f>
        <v>273594</v>
      </c>
      <c r="K14" s="138">
        <f>SUM(K5:K12)</f>
        <v>69911.159</v>
      </c>
      <c r="L14" s="139">
        <f>SUM(L5:L12)</f>
        <v>591836.41171599994</v>
      </c>
      <c r="M14" s="138">
        <f>SUM(I14:L14)</f>
        <v>1139048.8147160001</v>
      </c>
      <c r="P14" s="124"/>
      <c r="Q14" s="160">
        <f>SUM(Q5:Q12)</f>
        <v>388714.81471599999</v>
      </c>
      <c r="R14" s="160">
        <f>SUM(R5:R12)</f>
        <v>656434</v>
      </c>
      <c r="S14" s="160">
        <f>SUM(S5:S12)</f>
        <v>93900</v>
      </c>
      <c r="T14" s="124"/>
      <c r="U14" s="160">
        <f>SUM(U5:U12)</f>
        <v>11595.870688076822</v>
      </c>
      <c r="V14" s="160">
        <f>SUM(V5:V12)</f>
        <v>19412.837220028523</v>
      </c>
      <c r="W14" s="160">
        <f>SUM(W5:W12)</f>
        <v>2775.3251563248436</v>
      </c>
    </row>
    <row r="15" spans="1:23" ht="24">
      <c r="B15" s="165" t="s">
        <v>130</v>
      </c>
      <c r="C15" s="166"/>
      <c r="D15" s="157">
        <f>D9/D6</f>
        <v>8.757550989884369E-2</v>
      </c>
      <c r="E15" s="157">
        <f>E9/E6</f>
        <v>9.5376252828515654E-2</v>
      </c>
      <c r="P15" s="124"/>
      <c r="Q15" s="124"/>
      <c r="R15" s="124"/>
      <c r="S15" s="160">
        <f>SUM(Q14:S14)</f>
        <v>1139048.8147160001</v>
      </c>
      <c r="T15" s="124"/>
      <c r="U15" s="124"/>
      <c r="V15" s="124"/>
      <c r="W15" s="160">
        <f>SUM(U14:W14)</f>
        <v>33784.033064430187</v>
      </c>
    </row>
    <row r="16" spans="1:23">
      <c r="B16" s="146"/>
    </row>
    <row r="17" spans="1:19">
      <c r="S17" s="148">
        <f>S15-R14</f>
        <v>482614.81471600011</v>
      </c>
    </row>
    <row r="18" spans="1:19" ht="12.6" customHeight="1">
      <c r="B18" s="143" t="s">
        <v>131</v>
      </c>
      <c r="C18" s="151" t="s">
        <v>5</v>
      </c>
    </row>
    <row r="19" spans="1:19" ht="12.6" customHeight="1">
      <c r="A19" s="322" t="s">
        <v>120</v>
      </c>
      <c r="B19" s="154" t="s">
        <v>121</v>
      </c>
      <c r="C19" s="147">
        <v>7782791.0999999996</v>
      </c>
    </row>
    <row r="20" spans="1:19" ht="12.6" customHeight="1">
      <c r="A20" s="323"/>
      <c r="B20" s="167" t="s">
        <v>122</v>
      </c>
      <c r="C20" s="168">
        <v>8345791.0999999996</v>
      </c>
    </row>
    <row r="21" spans="1:19" ht="12.95">
      <c r="A21" s="156"/>
      <c r="B21" s="154" t="s">
        <v>124</v>
      </c>
      <c r="C21" s="148">
        <f>SUM(Q5:Q12)</f>
        <v>388714.81471599999</v>
      </c>
    </row>
    <row r="22" spans="1:19" ht="12.95">
      <c r="A22" s="156"/>
      <c r="B22" s="155" t="s">
        <v>125</v>
      </c>
      <c r="C22" s="142">
        <f>SUM(Q5:Q12,S5:S12)</f>
        <v>482614.81471599999</v>
      </c>
    </row>
    <row r="24" spans="1:19" ht="12.95">
      <c r="B24" s="152" t="s">
        <v>132</v>
      </c>
      <c r="F24" s="148"/>
      <c r="G24" s="148"/>
    </row>
    <row r="25" spans="1:19">
      <c r="B25" s="146" t="s">
        <v>128</v>
      </c>
      <c r="C25" s="163">
        <f>C21/C19</f>
        <v>4.9945425711863195E-2</v>
      </c>
      <c r="E25" s="123"/>
    </row>
    <row r="26" spans="1:19">
      <c r="B26" s="165" t="s">
        <v>130</v>
      </c>
      <c r="C26" s="157">
        <f>C22/C20</f>
        <v>5.7827329840067533E-2</v>
      </c>
    </row>
    <row r="27" spans="1:19" ht="12.95" thickBot="1"/>
    <row r="28" spans="1:19" ht="12.95">
      <c r="B28" s="173"/>
      <c r="C28" s="174">
        <v>2024</v>
      </c>
      <c r="D28" s="175">
        <v>2025</v>
      </c>
    </row>
    <row r="29" spans="1:19">
      <c r="B29" s="176" t="s">
        <v>133</v>
      </c>
      <c r="C29" s="177">
        <f>D14</f>
        <v>8.2862381535278359E-3</v>
      </c>
      <c r="D29" s="178">
        <f>E14</f>
        <v>1.4010749862465383E-2</v>
      </c>
    </row>
    <row r="30" spans="1:19" ht="12.95" thickBot="1">
      <c r="B30" s="170" t="s">
        <v>134</v>
      </c>
      <c r="C30" s="179">
        <f>D15</f>
        <v>8.757550989884369E-2</v>
      </c>
      <c r="D30" s="180">
        <f>E15</f>
        <v>9.5376252828515654E-2</v>
      </c>
    </row>
    <row r="31" spans="1:19" ht="12.95" thickBot="1"/>
    <row r="32" spans="1:19">
      <c r="B32" s="171" t="s">
        <v>135</v>
      </c>
      <c r="C32" s="181">
        <f>C22</f>
        <v>482614.81471599999</v>
      </c>
      <c r="D32" s="182" t="s">
        <v>5</v>
      </c>
    </row>
    <row r="33" spans="2:7" ht="12.95" thickBot="1">
      <c r="B33" s="183" t="s">
        <v>136</v>
      </c>
      <c r="C33" s="184">
        <f>C26</f>
        <v>5.7827329840067533E-2</v>
      </c>
      <c r="D33" s="185"/>
    </row>
    <row r="34" spans="2:7" ht="12.95" thickBot="1"/>
    <row r="35" spans="2:7" ht="12.95">
      <c r="B35" s="173"/>
      <c r="C35" s="174">
        <v>2024</v>
      </c>
      <c r="D35" s="175">
        <v>2025</v>
      </c>
    </row>
    <row r="36" spans="2:7">
      <c r="B36" s="172" t="s">
        <v>137</v>
      </c>
      <c r="C36" s="186">
        <f>D9</f>
        <v>84550.319000000003</v>
      </c>
      <c r="D36" s="187">
        <f>E9</f>
        <v>93601.233999999997</v>
      </c>
    </row>
    <row r="37" spans="2:7" ht="12.95" thickBot="1">
      <c r="B37" s="170" t="s">
        <v>134</v>
      </c>
      <c r="C37" s="179">
        <f>D15</f>
        <v>8.757550989884369E-2</v>
      </c>
      <c r="D37" s="180">
        <f>E15</f>
        <v>9.5376252828515654E-2</v>
      </c>
    </row>
    <row r="39" spans="2:7" ht="12.95">
      <c r="C39" s="152">
        <v>2024</v>
      </c>
      <c r="D39" s="152">
        <v>2025</v>
      </c>
    </row>
    <row r="40" spans="2:7">
      <c r="B40" s="123" t="s">
        <v>138</v>
      </c>
      <c r="C40" s="169">
        <f>D6</f>
        <v>965456.2</v>
      </c>
      <c r="D40" s="169">
        <f>E6</f>
        <v>981389.3</v>
      </c>
      <c r="F40" s="150">
        <f>D7/C40</f>
        <v>8.2862381535278359E-3</v>
      </c>
      <c r="G40" s="149">
        <f>E7/D40</f>
        <v>1.4010749862465383E-2</v>
      </c>
    </row>
    <row r="41" spans="2:7">
      <c r="C41" s="169"/>
    </row>
    <row r="42" spans="2:7">
      <c r="B42" s="123" t="s">
        <v>139</v>
      </c>
      <c r="C42" s="169">
        <f>C20</f>
        <v>8345791.0999999996</v>
      </c>
      <c r="D42" s="151" t="s">
        <v>5</v>
      </c>
      <c r="F42" s="149">
        <f>C22/C42</f>
        <v>5.7827329840067533E-2</v>
      </c>
    </row>
  </sheetData>
  <mergeCells count="3">
    <mergeCell ref="A19:A20"/>
    <mergeCell ref="B3:C3"/>
    <mergeCell ref="A5:A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4A0ACE0F2B707438F273D19841DCB99" ma:contentTypeVersion="2" ma:contentTypeDescription="Create a new document." ma:contentTypeScope="" ma:versionID="8f3f018ca304bd906bfe5f495d93ba34">
  <xsd:schema xmlns:xsd="http://www.w3.org/2001/XMLSchema" xmlns:xs="http://www.w3.org/2001/XMLSchema" xmlns:p="http://schemas.microsoft.com/office/2006/metadata/properties" xmlns:ns1="http://schemas.microsoft.com/sharepoint/v3" xmlns:ns2="68fb93db-627a-4560-9114-3259f8138610" targetNamespace="http://schemas.microsoft.com/office/2006/metadata/properties" ma:root="true" ma:fieldsID="b7e225e52a373c0f1efc03dbe873d248" ns1:_="" ns2:_="">
    <xsd:import namespace="http://schemas.microsoft.com/sharepoint/v3"/>
    <xsd:import namespace="68fb93db-627a-4560-9114-3259f8138610"/>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8fb93db-627a-4560-9114-3259f8138610"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4798F6B-9F09-43E0-B60D-AA4D946F2061}"/>
</file>

<file path=customXml/itemProps2.xml><?xml version="1.0" encoding="utf-8"?>
<ds:datastoreItem xmlns:ds="http://schemas.openxmlformats.org/officeDocument/2006/customXml" ds:itemID="{F8B6BB5C-3509-4C11-B7C1-66223E464064}"/>
</file>

<file path=customXml/itemProps3.xml><?xml version="1.0" encoding="utf-8"?>
<ds:datastoreItem xmlns:ds="http://schemas.openxmlformats.org/officeDocument/2006/customXml" ds:itemID="{23716B23-D430-4B8B-92CD-A9D51D5F176D}"/>
</file>

<file path=docMetadata/LabelInfo.xml><?xml version="1.0" encoding="utf-8"?>
<clbl:labelList xmlns:clbl="http://schemas.microsoft.com/office/2020/mipLabelMetadata">
  <clbl:label id="{0e3df69d-cc49-4c13-988f-0bcfcc9b663c}" enabled="1" method="Standard" siteId="{0ad5298e-296d-45ab-a446-c0d364c5b18b}"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Praewpim Ratanasuwongchai</dc:creator>
  <cp:keywords/>
  <dc:description/>
  <cp:lastModifiedBy/>
  <cp:revision/>
  <dcterms:created xsi:type="dcterms:W3CDTF">2025-12-16T03:21:50Z</dcterms:created>
  <dcterms:modified xsi:type="dcterms:W3CDTF">2026-05-29T08:28:52Z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0x01010094A0ACE0F2B707438F273D19841DCB99</vt:lpwstr>
  </property>
  <property fmtid="{D5CDD505-2E9C-101B-9397-08002B2CF9AE}" pid="3" name="MediaServiceImageTags">
    <vt:lpwstr/>
  </property>
</Properties>
</file>